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7" i="1"/>
  <c r="G6"/>
  <c r="G4"/>
  <c r="G8"/>
  <c r="G7"/>
  <c r="G10"/>
  <c r="G9"/>
  <c r="G11"/>
  <c r="G12"/>
  <c r="G14"/>
  <c r="G13"/>
  <c r="G15"/>
  <c r="G16"/>
  <c r="G17"/>
  <c r="G18"/>
  <c r="G19"/>
  <c r="G22"/>
  <c r="G20"/>
  <c r="G23"/>
  <c r="G21"/>
  <c r="G24"/>
  <c r="G25"/>
  <c r="G26"/>
  <c r="G27"/>
  <c r="G28"/>
  <c r="G29"/>
  <c r="G30"/>
  <c r="G31"/>
  <c r="G32"/>
  <c r="G33"/>
  <c r="G34"/>
  <c r="G35"/>
  <c r="G36"/>
  <c r="G37"/>
  <c r="G38"/>
  <c r="G40"/>
  <c r="G39"/>
  <c r="G42"/>
  <c r="G44"/>
  <c r="G41"/>
  <c r="G43"/>
  <c r="G45"/>
  <c r="G46"/>
  <c r="G48"/>
  <c r="G47"/>
  <c r="G5"/>
  <c r="B48"/>
  <c r="B46"/>
  <c r="B45"/>
  <c r="B43"/>
  <c r="B41"/>
  <c r="B44"/>
  <c r="B42"/>
  <c r="B39"/>
  <c r="B40"/>
  <c r="B38"/>
  <c r="B37"/>
  <c r="B36"/>
  <c r="B35"/>
  <c r="B34"/>
  <c r="B33"/>
  <c r="B32"/>
  <c r="B31"/>
  <c r="B30"/>
  <c r="B29"/>
  <c r="B28"/>
  <c r="B27"/>
  <c r="B26"/>
  <c r="B25"/>
  <c r="B24"/>
  <c r="B21"/>
  <c r="B23"/>
  <c r="B20"/>
  <c r="B22"/>
  <c r="B19"/>
  <c r="B18"/>
  <c r="B17"/>
  <c r="B16"/>
  <c r="B15"/>
  <c r="B13"/>
  <c r="B14"/>
  <c r="B12"/>
  <c r="B11"/>
  <c r="B9"/>
  <c r="B10"/>
  <c r="B7"/>
  <c r="B8"/>
  <c r="B4"/>
  <c r="B6"/>
  <c r="B5"/>
</calcChain>
</file>

<file path=xl/sharedStrings.xml><?xml version="1.0" encoding="utf-8"?>
<sst xmlns="http://schemas.openxmlformats.org/spreadsheetml/2006/main" count="53" uniqueCount="23">
  <si>
    <t>岗位代码</t>
  </si>
  <si>
    <t>职测</t>
  </si>
  <si>
    <t>综合</t>
  </si>
  <si>
    <t>2101-财务工作人员</t>
  </si>
  <si>
    <t>2102-经济管理人员</t>
  </si>
  <si>
    <t>2103-电子信息工作人员</t>
  </si>
  <si>
    <t>2104-文秘工作人员</t>
  </si>
  <si>
    <t>2105-城乡规划工作人员</t>
  </si>
  <si>
    <t>2105_城乡规划工作人员</t>
  </si>
  <si>
    <t>2106-工程设计与管理工作人员</t>
  </si>
  <si>
    <t>2107-项目管理工作人员</t>
  </si>
  <si>
    <t>2108-化工工作人员</t>
  </si>
  <si>
    <t>2109-应急管理工作人员</t>
  </si>
  <si>
    <t>2110-环保工作人员</t>
  </si>
  <si>
    <t>2111-统计工作人员</t>
  </si>
  <si>
    <t>2112-解说工作人员</t>
  </si>
  <si>
    <t>2113-其他工作人员</t>
  </si>
  <si>
    <t>2113_其他工作人员</t>
  </si>
  <si>
    <t>笔试总分</t>
    <phoneticPr fontId="1" type="noConversion"/>
  </si>
  <si>
    <t>面试成绩</t>
    <phoneticPr fontId="1" type="noConversion"/>
  </si>
  <si>
    <t>准考证号</t>
  </si>
  <si>
    <t>合成成绩</t>
    <phoneticPr fontId="1" type="noConversion"/>
  </si>
  <si>
    <t>萧县民基投资有限责任公司工作人员招聘面试成绩及总成绩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</si>
</sst>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34" workbookViewId="0">
      <selection sqref="A1:G1"/>
    </sheetView>
  </sheetViews>
  <sheetFormatPr defaultRowHeight="13.5"/>
  <cols>
    <col min="1" max="1" width="29" customWidth="1"/>
    <col min="2" max="2" width="15.375" customWidth="1"/>
    <col min="3" max="3" width="11.25" customWidth="1"/>
    <col min="4" max="4" width="10.25" customWidth="1"/>
    <col min="5" max="6" width="10.75" style="1" customWidth="1"/>
    <col min="7" max="7" width="10.375" style="1" customWidth="1"/>
  </cols>
  <sheetData>
    <row r="1" spans="1:7" ht="24">
      <c r="A1" s="10" t="s">
        <v>22</v>
      </c>
      <c r="B1" s="10"/>
      <c r="C1" s="10"/>
      <c r="D1" s="10"/>
      <c r="E1" s="10"/>
      <c r="F1" s="10"/>
      <c r="G1" s="10"/>
    </row>
    <row r="3" spans="1:7" s="2" customFormat="1" ht="24.95" customHeight="1">
      <c r="A3" s="4" t="s">
        <v>0</v>
      </c>
      <c r="B3" s="4" t="s">
        <v>20</v>
      </c>
      <c r="C3" s="4" t="s">
        <v>1</v>
      </c>
      <c r="D3" s="4" t="s">
        <v>2</v>
      </c>
      <c r="E3" s="5" t="s">
        <v>18</v>
      </c>
      <c r="F3" s="6" t="s">
        <v>19</v>
      </c>
      <c r="G3" s="9" t="s">
        <v>21</v>
      </c>
    </row>
    <row r="4" spans="1:7" s="2" customFormat="1" ht="24.95" customHeight="1">
      <c r="A4" s="7" t="s">
        <v>3</v>
      </c>
      <c r="B4" s="8" t="str">
        <f>"202100103"</f>
        <v>202100103</v>
      </c>
      <c r="C4" s="8">
        <v>99.2</v>
      </c>
      <c r="D4" s="8">
        <v>77.400000000000006</v>
      </c>
      <c r="E4" s="6">
        <v>176.6</v>
      </c>
      <c r="F4" s="6">
        <v>79.14</v>
      </c>
      <c r="G4" s="6">
        <f t="shared" ref="G4:G25" si="0">(C4+D4)/2/1.5*0.6+F4*0.4</f>
        <v>66.975999999999999</v>
      </c>
    </row>
    <row r="5" spans="1:7" s="2" customFormat="1" ht="24.95" customHeight="1">
      <c r="A5" s="7" t="s">
        <v>3</v>
      </c>
      <c r="B5" s="8" t="str">
        <f>"202100115"</f>
        <v>202100115</v>
      </c>
      <c r="C5" s="8">
        <v>92.8</v>
      </c>
      <c r="D5" s="8">
        <v>89.2</v>
      </c>
      <c r="E5" s="6">
        <v>182</v>
      </c>
      <c r="F5" s="6">
        <v>75.88</v>
      </c>
      <c r="G5" s="6">
        <f t="shared" si="0"/>
        <v>66.751999999999995</v>
      </c>
    </row>
    <row r="6" spans="1:7" s="2" customFormat="1" ht="24.95" customHeight="1">
      <c r="A6" s="7" t="s">
        <v>3</v>
      </c>
      <c r="B6" s="8" t="str">
        <f>"202100105"</f>
        <v>202100105</v>
      </c>
      <c r="C6" s="8">
        <v>88.4</v>
      </c>
      <c r="D6" s="8">
        <v>89.8</v>
      </c>
      <c r="E6" s="6">
        <v>178.2</v>
      </c>
      <c r="F6" s="6">
        <v>74.88</v>
      </c>
      <c r="G6" s="6">
        <f t="shared" si="0"/>
        <v>65.591999999999999</v>
      </c>
    </row>
    <row r="7" spans="1:7" s="2" customFormat="1" ht="24.95" customHeight="1">
      <c r="A7" s="7" t="s">
        <v>3</v>
      </c>
      <c r="B7" s="8" t="str">
        <f>"202100107"</f>
        <v>202100107</v>
      </c>
      <c r="C7" s="8">
        <v>78.2</v>
      </c>
      <c r="D7" s="8">
        <v>85.4</v>
      </c>
      <c r="E7" s="6">
        <v>163.6</v>
      </c>
      <c r="F7" s="6">
        <v>75.739999999999995</v>
      </c>
      <c r="G7" s="6">
        <f t="shared" si="0"/>
        <v>63.015999999999998</v>
      </c>
    </row>
    <row r="8" spans="1:7" s="2" customFormat="1" ht="24.95" customHeight="1">
      <c r="A8" s="7" t="s">
        <v>3</v>
      </c>
      <c r="B8" s="8" t="str">
        <f>"202100101"</f>
        <v>202100101</v>
      </c>
      <c r="C8" s="8">
        <v>82.6</v>
      </c>
      <c r="D8" s="8">
        <v>82.4</v>
      </c>
      <c r="E8" s="6">
        <v>165</v>
      </c>
      <c r="F8" s="6">
        <v>72.739999999999995</v>
      </c>
      <c r="G8" s="6">
        <f t="shared" si="0"/>
        <v>62.096000000000004</v>
      </c>
    </row>
    <row r="9" spans="1:7" s="2" customFormat="1" ht="24.95" customHeight="1">
      <c r="A9" s="7" t="s">
        <v>4</v>
      </c>
      <c r="B9" s="8" t="str">
        <f>"202100117"</f>
        <v>202100117</v>
      </c>
      <c r="C9" s="8">
        <v>111.4</v>
      </c>
      <c r="D9" s="8">
        <v>90.4</v>
      </c>
      <c r="E9" s="6">
        <v>201.8</v>
      </c>
      <c r="F9" s="6">
        <v>79.06</v>
      </c>
      <c r="G9" s="6">
        <f t="shared" si="0"/>
        <v>71.984000000000009</v>
      </c>
    </row>
    <row r="10" spans="1:7" s="2" customFormat="1" ht="24.95" customHeight="1">
      <c r="A10" s="7" t="s">
        <v>4</v>
      </c>
      <c r="B10" s="8" t="str">
        <f>"202100202"</f>
        <v>202100202</v>
      </c>
      <c r="C10" s="8">
        <v>107.2</v>
      </c>
      <c r="D10" s="8">
        <v>95.2</v>
      </c>
      <c r="E10" s="6">
        <v>202.4</v>
      </c>
      <c r="F10" s="6">
        <v>77.84</v>
      </c>
      <c r="G10" s="6">
        <f t="shared" si="0"/>
        <v>71.616</v>
      </c>
    </row>
    <row r="11" spans="1:7" s="2" customFormat="1" ht="24.95" customHeight="1">
      <c r="A11" s="7" t="s">
        <v>4</v>
      </c>
      <c r="B11" s="8" t="str">
        <f>"202100228"</f>
        <v>202100228</v>
      </c>
      <c r="C11" s="8">
        <v>91.2</v>
      </c>
      <c r="D11" s="8">
        <v>97.8</v>
      </c>
      <c r="E11" s="6">
        <v>189</v>
      </c>
      <c r="F11" s="6">
        <v>77.08</v>
      </c>
      <c r="G11" s="6">
        <f t="shared" si="0"/>
        <v>68.632000000000005</v>
      </c>
    </row>
    <row r="12" spans="1:7" s="2" customFormat="1" ht="24.95" customHeight="1">
      <c r="A12" s="7" t="s">
        <v>5</v>
      </c>
      <c r="B12" s="8" t="str">
        <f>"202100406"</f>
        <v>202100406</v>
      </c>
      <c r="C12" s="8">
        <v>103</v>
      </c>
      <c r="D12" s="8">
        <v>86</v>
      </c>
      <c r="E12" s="6">
        <v>189</v>
      </c>
      <c r="F12" s="6">
        <v>75.64</v>
      </c>
      <c r="G12" s="6">
        <f t="shared" si="0"/>
        <v>68.055999999999997</v>
      </c>
    </row>
    <row r="13" spans="1:7" s="2" customFormat="1" ht="24.95" customHeight="1">
      <c r="A13" s="7" t="s">
        <v>5</v>
      </c>
      <c r="B13" s="8" t="str">
        <f>"202100315"</f>
        <v>202100315</v>
      </c>
      <c r="C13" s="8">
        <v>96.4</v>
      </c>
      <c r="D13" s="8">
        <v>85</v>
      </c>
      <c r="E13" s="6">
        <v>181.4</v>
      </c>
      <c r="F13" s="6">
        <v>75.599999999999994</v>
      </c>
      <c r="G13" s="6">
        <f t="shared" si="0"/>
        <v>66.52</v>
      </c>
    </row>
    <row r="14" spans="1:7" s="2" customFormat="1" ht="24.95" customHeight="1">
      <c r="A14" s="7" t="s">
        <v>5</v>
      </c>
      <c r="B14" s="8" t="str">
        <f>"202100404"</f>
        <v>202100404</v>
      </c>
      <c r="C14" s="8">
        <v>102.4</v>
      </c>
      <c r="D14" s="8">
        <v>79</v>
      </c>
      <c r="E14" s="6">
        <v>181.4</v>
      </c>
      <c r="F14" s="6">
        <v>74.540000000000006</v>
      </c>
      <c r="G14" s="6">
        <f t="shared" si="0"/>
        <v>66.096000000000004</v>
      </c>
    </row>
    <row r="15" spans="1:7" s="2" customFormat="1" ht="24.95" customHeight="1">
      <c r="A15" s="7" t="s">
        <v>5</v>
      </c>
      <c r="B15" s="8" t="str">
        <f>"202100322"</f>
        <v>202100322</v>
      </c>
      <c r="C15" s="8">
        <v>82.4</v>
      </c>
      <c r="D15" s="8">
        <v>92</v>
      </c>
      <c r="E15" s="6">
        <v>174.4</v>
      </c>
      <c r="F15" s="6">
        <v>76.44</v>
      </c>
      <c r="G15" s="6">
        <f t="shared" si="0"/>
        <v>65.455999999999989</v>
      </c>
    </row>
    <row r="16" spans="1:7" s="2" customFormat="1" ht="24.95" customHeight="1">
      <c r="A16" s="7" t="s">
        <v>5</v>
      </c>
      <c r="B16" s="8" t="str">
        <f>"202100326"</f>
        <v>202100326</v>
      </c>
      <c r="C16" s="8">
        <v>97</v>
      </c>
      <c r="D16" s="8">
        <v>74.8</v>
      </c>
      <c r="E16" s="6">
        <v>171.8</v>
      </c>
      <c r="F16" s="6">
        <v>76.540000000000006</v>
      </c>
      <c r="G16" s="6">
        <f t="shared" si="0"/>
        <v>64.975999999999999</v>
      </c>
    </row>
    <row r="17" spans="1:7" s="2" customFormat="1" ht="24.95" customHeight="1">
      <c r="A17" s="7" t="s">
        <v>6</v>
      </c>
      <c r="B17" s="8" t="str">
        <f>"202100415"</f>
        <v>202100415</v>
      </c>
      <c r="C17" s="8">
        <v>94.4</v>
      </c>
      <c r="D17" s="8">
        <v>105</v>
      </c>
      <c r="E17" s="6">
        <v>199.4</v>
      </c>
      <c r="F17" s="6">
        <v>78.66</v>
      </c>
      <c r="G17" s="6">
        <f t="shared" si="0"/>
        <v>71.343999999999994</v>
      </c>
    </row>
    <row r="18" spans="1:7" s="2" customFormat="1" ht="24.95" customHeight="1">
      <c r="A18" s="7" t="s">
        <v>6</v>
      </c>
      <c r="B18" s="8" t="str">
        <f>"202100423"</f>
        <v>202100423</v>
      </c>
      <c r="C18" s="8">
        <v>103</v>
      </c>
      <c r="D18" s="8">
        <v>89.8</v>
      </c>
      <c r="E18" s="6">
        <v>192.8</v>
      </c>
      <c r="F18" s="6">
        <v>77.459999999999994</v>
      </c>
      <c r="G18" s="6">
        <f t="shared" si="0"/>
        <v>69.543999999999997</v>
      </c>
    </row>
    <row r="19" spans="1:7" s="2" customFormat="1" ht="24.95" customHeight="1">
      <c r="A19" s="7" t="s">
        <v>6</v>
      </c>
      <c r="B19" s="8" t="str">
        <f>"202100418"</f>
        <v>202100418</v>
      </c>
      <c r="C19" s="8">
        <v>94.8</v>
      </c>
      <c r="D19" s="8">
        <v>92</v>
      </c>
      <c r="E19" s="6">
        <v>186.8</v>
      </c>
      <c r="F19" s="6">
        <v>74.28</v>
      </c>
      <c r="G19" s="6">
        <f t="shared" si="0"/>
        <v>67.072000000000003</v>
      </c>
    </row>
    <row r="20" spans="1:7" s="2" customFormat="1" ht="24.95" customHeight="1">
      <c r="A20" s="7" t="s">
        <v>7</v>
      </c>
      <c r="B20" s="8" t="str">
        <f>"202100615"</f>
        <v>202100615</v>
      </c>
      <c r="C20" s="8">
        <v>94.8</v>
      </c>
      <c r="D20" s="8">
        <v>88.2</v>
      </c>
      <c r="E20" s="6">
        <v>183</v>
      </c>
      <c r="F20" s="6">
        <v>77.5</v>
      </c>
      <c r="G20" s="6">
        <f t="shared" si="0"/>
        <v>67.599999999999994</v>
      </c>
    </row>
    <row r="21" spans="1:7" s="2" customFormat="1" ht="24.95" customHeight="1">
      <c r="A21" s="7" t="s">
        <v>7</v>
      </c>
      <c r="B21" s="8" t="str">
        <f>"202100613"</f>
        <v>202100613</v>
      </c>
      <c r="C21" s="8">
        <v>102.8</v>
      </c>
      <c r="D21" s="8">
        <v>77.400000000000006</v>
      </c>
      <c r="E21" s="6">
        <v>180.2</v>
      </c>
      <c r="F21" s="6">
        <v>78.06</v>
      </c>
      <c r="G21" s="6">
        <f t="shared" si="0"/>
        <v>67.26400000000001</v>
      </c>
    </row>
    <row r="22" spans="1:7" s="2" customFormat="1" ht="24.95" customHeight="1">
      <c r="A22" s="7" t="s">
        <v>7</v>
      </c>
      <c r="B22" s="8" t="str">
        <f>"202100619"</f>
        <v>202100619</v>
      </c>
      <c r="C22" s="8">
        <v>88.8</v>
      </c>
      <c r="D22" s="8">
        <v>95.2</v>
      </c>
      <c r="E22" s="6">
        <v>184</v>
      </c>
      <c r="F22" s="6">
        <v>75.72</v>
      </c>
      <c r="G22" s="6">
        <f t="shared" si="0"/>
        <v>67.087999999999994</v>
      </c>
    </row>
    <row r="23" spans="1:7" s="2" customFormat="1" ht="24.95" customHeight="1">
      <c r="A23" s="7" t="s">
        <v>7</v>
      </c>
      <c r="B23" s="8" t="str">
        <f>"202100620"</f>
        <v>202100620</v>
      </c>
      <c r="C23" s="8">
        <v>97.6</v>
      </c>
      <c r="D23" s="8">
        <v>84.4</v>
      </c>
      <c r="E23" s="6">
        <v>182</v>
      </c>
      <c r="F23" s="6">
        <v>76.260000000000005</v>
      </c>
      <c r="G23" s="6">
        <f t="shared" si="0"/>
        <v>66.903999999999996</v>
      </c>
    </row>
    <row r="24" spans="1:7" s="2" customFormat="1" ht="24.95" customHeight="1">
      <c r="A24" s="7" t="s">
        <v>7</v>
      </c>
      <c r="B24" s="8" t="str">
        <f>"202100623"</f>
        <v>202100623</v>
      </c>
      <c r="C24" s="8">
        <v>95</v>
      </c>
      <c r="D24" s="8">
        <v>83.8</v>
      </c>
      <c r="E24" s="6">
        <v>178.8</v>
      </c>
      <c r="F24" s="6">
        <v>76.040000000000006</v>
      </c>
      <c r="G24" s="6">
        <f t="shared" si="0"/>
        <v>66.176000000000002</v>
      </c>
    </row>
    <row r="25" spans="1:7" s="2" customFormat="1" ht="24.95" customHeight="1">
      <c r="A25" s="11" t="s">
        <v>8</v>
      </c>
      <c r="B25" s="12" t="str">
        <f>"202100605"</f>
        <v>202100605</v>
      </c>
      <c r="C25" s="8">
        <v>80.400000000000006</v>
      </c>
      <c r="D25" s="8">
        <v>95.2</v>
      </c>
      <c r="E25" s="6">
        <v>175.6</v>
      </c>
      <c r="F25" s="6">
        <v>75.02</v>
      </c>
      <c r="G25" s="6">
        <f t="shared" si="0"/>
        <v>65.128</v>
      </c>
    </row>
    <row r="26" spans="1:7" s="2" customFormat="1" ht="24.95" customHeight="1">
      <c r="A26" s="7" t="s">
        <v>9</v>
      </c>
      <c r="B26" s="8" t="str">
        <f>"202100626"</f>
        <v>202100626</v>
      </c>
      <c r="C26" s="8">
        <v>99.8</v>
      </c>
      <c r="D26" s="8">
        <v>79.2</v>
      </c>
      <c r="E26" s="6">
        <v>179</v>
      </c>
      <c r="F26" s="6">
        <v>74.959999999999994</v>
      </c>
      <c r="G26" s="6">
        <f t="shared" ref="G26:G34" si="1">(C26+D26)/2/1.5*0.6+F26*0.4</f>
        <v>65.783999999999992</v>
      </c>
    </row>
    <row r="27" spans="1:7" s="2" customFormat="1" ht="24.95" customHeight="1">
      <c r="A27" s="7" t="s">
        <v>9</v>
      </c>
      <c r="B27" s="8" t="str">
        <f>"202100627"</f>
        <v>202100627</v>
      </c>
      <c r="C27" s="8">
        <v>90.6</v>
      </c>
      <c r="D27" s="8">
        <v>83</v>
      </c>
      <c r="E27" s="6">
        <v>173.6</v>
      </c>
      <c r="F27" s="6">
        <v>74.58</v>
      </c>
      <c r="G27" s="6">
        <f t="shared" si="1"/>
        <v>64.551999999999992</v>
      </c>
    </row>
    <row r="28" spans="1:7" s="2" customFormat="1" ht="24.95" customHeight="1">
      <c r="A28" s="7" t="s">
        <v>10</v>
      </c>
      <c r="B28" s="8" t="str">
        <f>"202100701"</f>
        <v>202100701</v>
      </c>
      <c r="C28" s="8">
        <v>107.2</v>
      </c>
      <c r="D28" s="8">
        <v>91.4</v>
      </c>
      <c r="E28" s="6">
        <v>198.6</v>
      </c>
      <c r="F28" s="6">
        <v>75.52</v>
      </c>
      <c r="G28" s="6">
        <f t="shared" ref="G28:G31" si="2">(C28+D28)/2/1.5*0.6+F28*0.4</f>
        <v>69.927999999999997</v>
      </c>
    </row>
    <row r="29" spans="1:7" s="2" customFormat="1" ht="24.95" customHeight="1">
      <c r="A29" s="7" t="s">
        <v>10</v>
      </c>
      <c r="B29" s="8" t="str">
        <f>"202100629"</f>
        <v>202100629</v>
      </c>
      <c r="C29" s="8">
        <v>94.4</v>
      </c>
      <c r="D29" s="8">
        <v>69.400000000000006</v>
      </c>
      <c r="E29" s="6">
        <v>163.80000000000001</v>
      </c>
      <c r="F29" s="6">
        <v>61.04</v>
      </c>
      <c r="G29" s="6">
        <f t="shared" si="2"/>
        <v>57.176000000000002</v>
      </c>
    </row>
    <row r="30" spans="1:7" s="2" customFormat="1" ht="24.95" customHeight="1">
      <c r="A30" s="7" t="s">
        <v>11</v>
      </c>
      <c r="B30" s="8" t="str">
        <f>"202100710"</f>
        <v>202100710</v>
      </c>
      <c r="C30" s="8">
        <v>93.2</v>
      </c>
      <c r="D30" s="8">
        <v>92</v>
      </c>
      <c r="E30" s="6">
        <v>185.2</v>
      </c>
      <c r="F30" s="6">
        <v>74.959999999999994</v>
      </c>
      <c r="G30" s="6">
        <f t="shared" si="2"/>
        <v>67.023999999999987</v>
      </c>
    </row>
    <row r="31" spans="1:7" s="2" customFormat="1" ht="24.95" customHeight="1">
      <c r="A31" s="7" t="s">
        <v>11</v>
      </c>
      <c r="B31" s="8" t="str">
        <f>"202100709"</f>
        <v>202100709</v>
      </c>
      <c r="C31" s="8">
        <v>102.4</v>
      </c>
      <c r="D31" s="8">
        <v>78.599999999999994</v>
      </c>
      <c r="E31" s="6">
        <v>181</v>
      </c>
      <c r="F31" s="6">
        <v>76.239999999999995</v>
      </c>
      <c r="G31" s="6">
        <f t="shared" si="2"/>
        <v>66.695999999999998</v>
      </c>
    </row>
    <row r="32" spans="1:7" s="2" customFormat="1" ht="24.95" customHeight="1">
      <c r="A32" s="7" t="s">
        <v>12</v>
      </c>
      <c r="B32" s="8" t="str">
        <f>"202100717"</f>
        <v>202100717</v>
      </c>
      <c r="C32" s="8">
        <v>107.8</v>
      </c>
      <c r="D32" s="8">
        <v>79.599999999999994</v>
      </c>
      <c r="E32" s="6">
        <v>187.4</v>
      </c>
      <c r="F32" s="6">
        <v>79.040000000000006</v>
      </c>
      <c r="G32" s="6">
        <f t="shared" si="1"/>
        <v>69.096000000000004</v>
      </c>
    </row>
    <row r="33" spans="1:7" s="2" customFormat="1" ht="24.95" customHeight="1">
      <c r="A33" s="7" t="s">
        <v>13</v>
      </c>
      <c r="B33" s="8" t="str">
        <f>"202100719"</f>
        <v>202100719</v>
      </c>
      <c r="C33" s="8">
        <v>73</v>
      </c>
      <c r="D33" s="8">
        <v>82.4</v>
      </c>
      <c r="E33" s="6">
        <v>155.4</v>
      </c>
      <c r="F33" s="6">
        <v>72.72</v>
      </c>
      <c r="G33" s="6">
        <f t="shared" si="1"/>
        <v>60.168000000000006</v>
      </c>
    </row>
    <row r="34" spans="1:7" s="2" customFormat="1" ht="24.95" customHeight="1">
      <c r="A34" s="7" t="s">
        <v>13</v>
      </c>
      <c r="B34" s="8" t="str">
        <f>"202100721"</f>
        <v>202100721</v>
      </c>
      <c r="C34" s="8">
        <v>76</v>
      </c>
      <c r="D34" s="8">
        <v>57.2</v>
      </c>
      <c r="E34" s="6">
        <v>133.19999999999999</v>
      </c>
      <c r="F34" s="6">
        <v>71.72</v>
      </c>
      <c r="G34" s="6">
        <f t="shared" si="1"/>
        <v>55.328000000000003</v>
      </c>
    </row>
    <row r="35" spans="1:7" s="2" customFormat="1" ht="24.95" customHeight="1">
      <c r="A35" s="7" t="s">
        <v>14</v>
      </c>
      <c r="B35" s="8" t="str">
        <f>"202100723"</f>
        <v>202100723</v>
      </c>
      <c r="C35" s="8">
        <v>104</v>
      </c>
      <c r="D35" s="8">
        <v>86</v>
      </c>
      <c r="E35" s="6">
        <v>190</v>
      </c>
      <c r="F35" s="6">
        <v>79.12</v>
      </c>
      <c r="G35" s="6">
        <f t="shared" ref="G35:G48" si="3">(C35+D35)/2/1.5*0.6+F35*0.4</f>
        <v>69.647999999999996</v>
      </c>
    </row>
    <row r="36" spans="1:7" s="2" customFormat="1" ht="24.95" customHeight="1">
      <c r="A36" s="7" t="s">
        <v>14</v>
      </c>
      <c r="B36" s="8" t="str">
        <f>"202100722"</f>
        <v>202100722</v>
      </c>
      <c r="C36" s="8">
        <v>84.6</v>
      </c>
      <c r="D36" s="8">
        <v>93.6</v>
      </c>
      <c r="E36" s="6">
        <v>178.2</v>
      </c>
      <c r="F36" s="6">
        <v>80.36</v>
      </c>
      <c r="G36" s="6">
        <f t="shared" si="3"/>
        <v>67.783999999999992</v>
      </c>
    </row>
    <row r="37" spans="1:7" s="2" customFormat="1" ht="24.95" customHeight="1">
      <c r="A37" s="7" t="s">
        <v>14</v>
      </c>
      <c r="B37" s="8" t="str">
        <f>"202100727"</f>
        <v>202100727</v>
      </c>
      <c r="C37" s="8">
        <v>88</v>
      </c>
      <c r="D37" s="8">
        <v>86.6</v>
      </c>
      <c r="E37" s="6">
        <v>174.6</v>
      </c>
      <c r="F37" s="6">
        <v>76.28</v>
      </c>
      <c r="G37" s="6">
        <f t="shared" si="3"/>
        <v>65.431999999999988</v>
      </c>
    </row>
    <row r="38" spans="1:7" s="2" customFormat="1" ht="24.95" customHeight="1">
      <c r="A38" s="7" t="s">
        <v>15</v>
      </c>
      <c r="B38" s="8" t="str">
        <f>"202100730"</f>
        <v>202100730</v>
      </c>
      <c r="C38" s="8">
        <v>89.6</v>
      </c>
      <c r="D38" s="8">
        <v>79.599999999999994</v>
      </c>
      <c r="E38" s="6">
        <v>169.2</v>
      </c>
      <c r="F38" s="6">
        <v>72.66</v>
      </c>
      <c r="G38" s="6">
        <f t="shared" si="3"/>
        <v>62.903999999999996</v>
      </c>
    </row>
    <row r="39" spans="1:7" s="2" customFormat="1" ht="24.95" customHeight="1">
      <c r="A39" s="7" t="s">
        <v>15</v>
      </c>
      <c r="B39" s="8" t="str">
        <f>"202100801"</f>
        <v>202100801</v>
      </c>
      <c r="C39" s="8">
        <v>65.8</v>
      </c>
      <c r="D39" s="8">
        <v>67.8</v>
      </c>
      <c r="E39" s="6">
        <v>133.6</v>
      </c>
      <c r="F39" s="6">
        <v>77.8</v>
      </c>
      <c r="G39" s="6">
        <f t="shared" si="3"/>
        <v>57.84</v>
      </c>
    </row>
    <row r="40" spans="1:7" s="2" customFormat="1" ht="24.95" customHeight="1">
      <c r="A40" s="7" t="s">
        <v>15</v>
      </c>
      <c r="B40" s="8" t="str">
        <f>"202100729"</f>
        <v>202100729</v>
      </c>
      <c r="C40" s="8">
        <v>70.8</v>
      </c>
      <c r="D40" s="8">
        <v>63.6</v>
      </c>
      <c r="E40" s="6">
        <v>134.4</v>
      </c>
      <c r="F40" s="6">
        <v>71.94</v>
      </c>
      <c r="G40" s="6">
        <f t="shared" si="3"/>
        <v>55.656000000000006</v>
      </c>
    </row>
    <row r="41" spans="1:7" s="2" customFormat="1" ht="24.95" customHeight="1">
      <c r="A41" s="7" t="s">
        <v>16</v>
      </c>
      <c r="B41" s="8" t="str">
        <f>"202100810"</f>
        <v>202100810</v>
      </c>
      <c r="C41" s="13">
        <v>101.4</v>
      </c>
      <c r="D41" s="13">
        <v>102</v>
      </c>
      <c r="E41" s="6">
        <v>203.4</v>
      </c>
      <c r="F41" s="6">
        <v>81.12</v>
      </c>
      <c r="G41" s="6">
        <f t="shared" si="3"/>
        <v>73.128</v>
      </c>
    </row>
    <row r="42" spans="1:7" s="2" customFormat="1" ht="24.95" customHeight="1">
      <c r="A42" s="7" t="s">
        <v>16</v>
      </c>
      <c r="B42" s="8" t="str">
        <f>"202101104"</f>
        <v>202101104</v>
      </c>
      <c r="C42" s="8">
        <v>109.4</v>
      </c>
      <c r="D42" s="8">
        <v>97.8</v>
      </c>
      <c r="E42" s="6">
        <v>207.2</v>
      </c>
      <c r="F42" s="6">
        <v>76.760000000000005</v>
      </c>
      <c r="G42" s="6">
        <f t="shared" si="3"/>
        <v>72.144000000000005</v>
      </c>
    </row>
    <row r="43" spans="1:7" s="2" customFormat="1" ht="24.95" customHeight="1">
      <c r="A43" s="7" t="s">
        <v>16</v>
      </c>
      <c r="B43" s="8" t="str">
        <f>"202100912"</f>
        <v>202100912</v>
      </c>
      <c r="C43" s="8">
        <v>100.4</v>
      </c>
      <c r="D43" s="8">
        <v>100.6</v>
      </c>
      <c r="E43" s="6">
        <v>201</v>
      </c>
      <c r="F43" s="6">
        <v>79.3</v>
      </c>
      <c r="G43" s="6">
        <f t="shared" si="3"/>
        <v>71.919999999999987</v>
      </c>
    </row>
    <row r="44" spans="1:7" s="2" customFormat="1" ht="24.95" customHeight="1">
      <c r="A44" s="7" t="s">
        <v>16</v>
      </c>
      <c r="B44" s="8" t="str">
        <f>"202101020"</f>
        <v>202101020</v>
      </c>
      <c r="C44" s="13">
        <v>107.6</v>
      </c>
      <c r="D44" s="13">
        <v>97.6</v>
      </c>
      <c r="E44" s="6">
        <v>205.2</v>
      </c>
      <c r="F44" s="6">
        <v>75.62</v>
      </c>
      <c r="G44" s="6">
        <f t="shared" si="3"/>
        <v>71.287999999999997</v>
      </c>
    </row>
    <row r="45" spans="1:7" s="2" customFormat="1" ht="24.95" customHeight="1">
      <c r="A45" s="7" t="s">
        <v>16</v>
      </c>
      <c r="B45" s="8" t="str">
        <f>"202100828"</f>
        <v>202100828</v>
      </c>
      <c r="C45" s="8">
        <v>103</v>
      </c>
      <c r="D45" s="8">
        <v>93</v>
      </c>
      <c r="E45" s="6">
        <v>196</v>
      </c>
      <c r="F45" s="6">
        <v>77.84</v>
      </c>
      <c r="G45" s="6">
        <f t="shared" si="3"/>
        <v>70.335999999999999</v>
      </c>
    </row>
    <row r="46" spans="1:7" s="2" customFormat="1" ht="24.95" customHeight="1">
      <c r="A46" s="7" t="s">
        <v>16</v>
      </c>
      <c r="B46" s="8" t="str">
        <f>"202101010"</f>
        <v>202101010</v>
      </c>
      <c r="C46" s="8">
        <v>103.4</v>
      </c>
      <c r="D46" s="8">
        <v>88.2</v>
      </c>
      <c r="E46" s="6">
        <v>191.6</v>
      </c>
      <c r="F46" s="6">
        <v>77.16</v>
      </c>
      <c r="G46" s="6">
        <f t="shared" si="3"/>
        <v>69.183999999999997</v>
      </c>
    </row>
    <row r="47" spans="1:7" s="2" customFormat="1" ht="24.95" customHeight="1">
      <c r="A47" s="11" t="s">
        <v>17</v>
      </c>
      <c r="B47" s="8" t="str">
        <f>"202101120"</f>
        <v>202101120</v>
      </c>
      <c r="C47" s="8">
        <v>100.2</v>
      </c>
      <c r="D47" s="8">
        <v>90.2</v>
      </c>
      <c r="E47" s="6">
        <v>190.4</v>
      </c>
      <c r="F47" s="6">
        <v>77.72</v>
      </c>
      <c r="G47" s="6">
        <f t="shared" si="3"/>
        <v>69.168000000000006</v>
      </c>
    </row>
    <row r="48" spans="1:7" s="2" customFormat="1" ht="24.95" customHeight="1">
      <c r="A48" s="11" t="s">
        <v>17</v>
      </c>
      <c r="B48" s="12" t="str">
        <f>"202101211"</f>
        <v>202101211</v>
      </c>
      <c r="C48" s="8">
        <v>95.4</v>
      </c>
      <c r="D48" s="8">
        <v>93.2</v>
      </c>
      <c r="E48" s="6">
        <v>188.6</v>
      </c>
      <c r="F48" s="6">
        <v>76.08</v>
      </c>
      <c r="G48" s="6">
        <f t="shared" si="3"/>
        <v>68.152000000000015</v>
      </c>
    </row>
    <row r="49" spans="2:2">
      <c r="B49" s="3"/>
    </row>
    <row r="50" spans="2:2">
      <c r="B50" s="3"/>
    </row>
  </sheetData>
  <sortState ref="A46:I54">
    <sortCondition descending="1" ref="G46:G54"/>
  </sortState>
  <mergeCells count="1">
    <mergeCell ref="A1:G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2021-01-23T06:16:50Z</dcterms:modified>
</cp:coreProperties>
</file>