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'1'!$A$1:$I$139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<sst xmlns="http://schemas.openxmlformats.org/spreadsheetml/2006/main" count="832" uniqueCount="301">
  <si>
    <t>附件             2025年度萧县公开招聘幼儿园教师拟聘用人员名单</t>
  </si>
  <si>
    <t>序号</t>
  </si>
  <si>
    <t>主管部门</t>
  </si>
  <si>
    <t>岗位代码</t>
  </si>
  <si>
    <t>准考证号</t>
  </si>
  <si>
    <t>姓名</t>
  </si>
  <si>
    <t>毕业院校</t>
  </si>
  <si>
    <t>专业</t>
  </si>
  <si>
    <t>学历</t>
  </si>
  <si>
    <t>总成绩</t>
  </si>
  <si>
    <t>萧县教育体育局</t>
  </si>
  <si>
    <t>250501</t>
  </si>
  <si>
    <t>2550100427</t>
  </si>
  <si>
    <t>董艺</t>
  </si>
  <si>
    <t>学前教育</t>
  </si>
  <si>
    <t>专科</t>
  </si>
  <si>
    <t>2550100206</t>
  </si>
  <si>
    <t>赵惠</t>
  </si>
  <si>
    <t>2550100418</t>
  </si>
  <si>
    <t>黄晓杰</t>
  </si>
  <si>
    <t>2550100522</t>
  </si>
  <si>
    <t>白莎莎</t>
  </si>
  <si>
    <t>本科</t>
  </si>
  <si>
    <t>2550100122</t>
  </si>
  <si>
    <t>耿子婷</t>
  </si>
  <si>
    <t>2550100416</t>
  </si>
  <si>
    <t>寇培培</t>
  </si>
  <si>
    <t>2550100115</t>
  </si>
  <si>
    <t>杜曼卿</t>
  </si>
  <si>
    <t>2550100415</t>
  </si>
  <si>
    <t>李维达</t>
  </si>
  <si>
    <t>2550100224</t>
  </si>
  <si>
    <t>宋同同</t>
  </si>
  <si>
    <t>宿州学院</t>
  </si>
  <si>
    <t>2550100226</t>
  </si>
  <si>
    <t>陈方园</t>
  </si>
  <si>
    <t>2550100227</t>
  </si>
  <si>
    <t>李洁</t>
  </si>
  <si>
    <t>250502</t>
  </si>
  <si>
    <t>2550100715</t>
  </si>
  <si>
    <t>陈惠敏</t>
  </si>
  <si>
    <t>2550100614</t>
  </si>
  <si>
    <t>任成成</t>
  </si>
  <si>
    <t>2550100603</t>
  </si>
  <si>
    <t>许可</t>
  </si>
  <si>
    <t>2550100530</t>
  </si>
  <si>
    <t>马祯</t>
  </si>
  <si>
    <t>2550100619</t>
  </si>
  <si>
    <t>吴凯歌</t>
  </si>
  <si>
    <t>2550100606</t>
  </si>
  <si>
    <t>欧阳雪莹</t>
  </si>
  <si>
    <t>2550100818</t>
  </si>
  <si>
    <t>张敏</t>
  </si>
  <si>
    <t>2550100827</t>
  </si>
  <si>
    <t>胡青梅</t>
  </si>
  <si>
    <t>2550100621</t>
  </si>
  <si>
    <t>张娟</t>
  </si>
  <si>
    <t>2550101004</t>
  </si>
  <si>
    <t>刘姣</t>
  </si>
  <si>
    <t>2550100805</t>
  </si>
  <si>
    <t>韩晶赟</t>
  </si>
  <si>
    <t>250503</t>
  </si>
  <si>
    <t>2550101819</t>
  </si>
  <si>
    <t>闫欣</t>
  </si>
  <si>
    <t>2550101525</t>
  </si>
  <si>
    <t>何晓晴</t>
  </si>
  <si>
    <t>2550101214</t>
  </si>
  <si>
    <t>张祺蔚</t>
  </si>
  <si>
    <t>2550101121</t>
  </si>
  <si>
    <t>张旭冉</t>
  </si>
  <si>
    <t>2550101914</t>
  </si>
  <si>
    <t>袁欢欢</t>
  </si>
  <si>
    <t>2550101114</t>
  </si>
  <si>
    <t>蔡明</t>
  </si>
  <si>
    <t>2550101426</t>
  </si>
  <si>
    <t>王乐阳</t>
  </si>
  <si>
    <t>2550101215</t>
  </si>
  <si>
    <t>张薇</t>
  </si>
  <si>
    <t>2550101830</t>
  </si>
  <si>
    <t>靳玲玉</t>
  </si>
  <si>
    <t>2550101103</t>
  </si>
  <si>
    <t>王一晨</t>
  </si>
  <si>
    <t>250504</t>
  </si>
  <si>
    <t>2550102624</t>
  </si>
  <si>
    <t>孟梅</t>
  </si>
  <si>
    <t>2550102219</t>
  </si>
  <si>
    <t>于文雅</t>
  </si>
  <si>
    <t>2550102827</t>
  </si>
  <si>
    <t>魏晴</t>
  </si>
  <si>
    <t>2550102726</t>
  </si>
  <si>
    <t>郝顺杰</t>
  </si>
  <si>
    <t>2550102911</t>
  </si>
  <si>
    <t>李宇轩</t>
  </si>
  <si>
    <t>2550103016</t>
  </si>
  <si>
    <t>王雨</t>
  </si>
  <si>
    <t>2550102721</t>
  </si>
  <si>
    <t>魏本霞</t>
  </si>
  <si>
    <t>2550103012</t>
  </si>
  <si>
    <t>陈曦</t>
  </si>
  <si>
    <t>2550102203</t>
  </si>
  <si>
    <t>周舒琪</t>
  </si>
  <si>
    <t>2550102627</t>
  </si>
  <si>
    <t>张潇月</t>
  </si>
  <si>
    <t>250505</t>
  </si>
  <si>
    <t>2550104609</t>
  </si>
  <si>
    <t>滕梦雪</t>
  </si>
  <si>
    <t>2550104506</t>
  </si>
  <si>
    <t>赵青蓉</t>
  </si>
  <si>
    <t>2550103521</t>
  </si>
  <si>
    <t>吴胜熙</t>
  </si>
  <si>
    <t>2550104812</t>
  </si>
  <si>
    <t>许若晗</t>
  </si>
  <si>
    <t>2550104716</t>
  </si>
  <si>
    <t>梅潇</t>
  </si>
  <si>
    <t>2550104514</t>
  </si>
  <si>
    <t>任聪</t>
  </si>
  <si>
    <t>2550104027</t>
  </si>
  <si>
    <t>王昊昊</t>
  </si>
  <si>
    <t>2550104418</t>
  </si>
  <si>
    <t>韩雪晴</t>
  </si>
  <si>
    <t>2550103311</t>
  </si>
  <si>
    <t>冯广乐</t>
  </si>
  <si>
    <t>2550103419</t>
  </si>
  <si>
    <t>王媛媛</t>
  </si>
  <si>
    <t>250506</t>
  </si>
  <si>
    <t>2550104922</t>
  </si>
  <si>
    <t>姚霜霜</t>
  </si>
  <si>
    <t>2550105117</t>
  </si>
  <si>
    <t>刘思源</t>
  </si>
  <si>
    <t>2550105112</t>
  </si>
  <si>
    <t>朱文利</t>
  </si>
  <si>
    <t>2550105308</t>
  </si>
  <si>
    <t>姚丽</t>
  </si>
  <si>
    <t>2550105023</t>
  </si>
  <si>
    <t>李天桥</t>
  </si>
  <si>
    <t>2550105416</t>
  </si>
  <si>
    <t>高家蕊</t>
  </si>
  <si>
    <t>2550106203</t>
  </si>
  <si>
    <t>胡迎雪</t>
  </si>
  <si>
    <t>2550104904</t>
  </si>
  <si>
    <t>冯嘉欣</t>
  </si>
  <si>
    <t>2550105616</t>
  </si>
  <si>
    <t>李淑娴</t>
  </si>
  <si>
    <t>2550105704</t>
  </si>
  <si>
    <t>刘亚婷</t>
  </si>
  <si>
    <t>250507</t>
  </si>
  <si>
    <t>2550106729</t>
  </si>
  <si>
    <t>苏侨诒</t>
  </si>
  <si>
    <t>2550107428</t>
  </si>
  <si>
    <t>汤雅雯</t>
  </si>
  <si>
    <t>2550107401</t>
  </si>
  <si>
    <t>陈思露</t>
  </si>
  <si>
    <t>2550107329</t>
  </si>
  <si>
    <t>夏馨雨</t>
  </si>
  <si>
    <t>2550106809</t>
  </si>
  <si>
    <t>赵莹</t>
  </si>
  <si>
    <t>2550106315</t>
  </si>
  <si>
    <t>彭薛</t>
  </si>
  <si>
    <t>2550107511</t>
  </si>
  <si>
    <t>朱晓雯</t>
  </si>
  <si>
    <t>2550106310</t>
  </si>
  <si>
    <t>王岩弘</t>
  </si>
  <si>
    <t>2550107013</t>
  </si>
  <si>
    <t>滕士杰</t>
  </si>
  <si>
    <t>2550106609</t>
  </si>
  <si>
    <t>申诗涵</t>
  </si>
  <si>
    <t>2550107028</t>
  </si>
  <si>
    <t>察静静</t>
  </si>
  <si>
    <t>250508</t>
  </si>
  <si>
    <t>2550108719</t>
  </si>
  <si>
    <t>吴常宁</t>
  </si>
  <si>
    <t>2550108115</t>
  </si>
  <si>
    <t>孙萌</t>
  </si>
  <si>
    <t>2550200113</t>
  </si>
  <si>
    <t>徐若琪</t>
  </si>
  <si>
    <t>2550108415</t>
  </si>
  <si>
    <t>倪嘉茵</t>
  </si>
  <si>
    <t>2550200121</t>
  </si>
  <si>
    <t>张紫琪</t>
  </si>
  <si>
    <t>2550108730</t>
  </si>
  <si>
    <t>杜佳惠</t>
  </si>
  <si>
    <t>2550108215</t>
  </si>
  <si>
    <t>袁星月</t>
  </si>
  <si>
    <t>2550108218</t>
  </si>
  <si>
    <t>陈卓欣</t>
  </si>
  <si>
    <t>2550200102</t>
  </si>
  <si>
    <t>岳文琪</t>
  </si>
  <si>
    <t>2550107919</t>
  </si>
  <si>
    <t>张梦萍</t>
  </si>
  <si>
    <t>250509</t>
  </si>
  <si>
    <t>2550200405</t>
  </si>
  <si>
    <t>周俞霏</t>
  </si>
  <si>
    <t>2550200621</t>
  </si>
  <si>
    <t>李玉兰</t>
  </si>
  <si>
    <t>2550201030</t>
  </si>
  <si>
    <t>谢燕芳</t>
  </si>
  <si>
    <t>2550201014</t>
  </si>
  <si>
    <t>杨晴</t>
  </si>
  <si>
    <t>2550200630</t>
  </si>
  <si>
    <t>裴蕾</t>
  </si>
  <si>
    <t>2550201508</t>
  </si>
  <si>
    <t>张烨</t>
  </si>
  <si>
    <t>2550200607</t>
  </si>
  <si>
    <t>陈钧瑜</t>
  </si>
  <si>
    <t>2550201523</t>
  </si>
  <si>
    <t>张静雯</t>
  </si>
  <si>
    <t>2550200428</t>
  </si>
  <si>
    <t>王贺</t>
  </si>
  <si>
    <t>2550201116</t>
  </si>
  <si>
    <t>江思雨</t>
  </si>
  <si>
    <t>250510</t>
  </si>
  <si>
    <t>2550202108</t>
  </si>
  <si>
    <t>赵金洋</t>
  </si>
  <si>
    <t>2550201906</t>
  </si>
  <si>
    <t>刘真珠</t>
  </si>
  <si>
    <t>2550202415</t>
  </si>
  <si>
    <t>王康宇</t>
  </si>
  <si>
    <t>2550202701</t>
  </si>
  <si>
    <t>胡梦真</t>
  </si>
  <si>
    <t>2550201802</t>
  </si>
  <si>
    <t>张子晨</t>
  </si>
  <si>
    <t>2550202419</t>
  </si>
  <si>
    <t>田雪</t>
  </si>
  <si>
    <t>2550202421</t>
  </si>
  <si>
    <t>东冰宁</t>
  </si>
  <si>
    <t>2550202430</t>
  </si>
  <si>
    <t>杨嘉美</t>
  </si>
  <si>
    <t>2550202208</t>
  </si>
  <si>
    <t>池文丽</t>
  </si>
  <si>
    <t>2550202209</t>
  </si>
  <si>
    <t>陈艳</t>
  </si>
  <si>
    <t>崔晓雪</t>
  </si>
  <si>
    <t>250511</t>
  </si>
  <si>
    <t>2550300704</t>
  </si>
  <si>
    <t>秦士淇</t>
  </si>
  <si>
    <t>2550300901</t>
  </si>
  <si>
    <t>王硕</t>
  </si>
  <si>
    <t>2550301004</t>
  </si>
  <si>
    <t>王雪</t>
  </si>
  <si>
    <t>2550300307</t>
  </si>
  <si>
    <t>王若蕾</t>
  </si>
  <si>
    <t>2550300703</t>
  </si>
  <si>
    <t>曹艺宁</t>
  </si>
  <si>
    <t>2550300924</t>
  </si>
  <si>
    <t>马越</t>
  </si>
  <si>
    <t>2550300917</t>
  </si>
  <si>
    <t>任云霄</t>
  </si>
  <si>
    <t>2550300110</t>
  </si>
  <si>
    <t>刘春蕾</t>
  </si>
  <si>
    <t>2550301001</t>
  </si>
  <si>
    <t xml:space="preserve">沈婷婷 </t>
  </si>
  <si>
    <t>2550301213</t>
  </si>
  <si>
    <t>张敖瑜</t>
  </si>
  <si>
    <t>2550301207</t>
  </si>
  <si>
    <t>武静雯</t>
  </si>
  <si>
    <t>250512</t>
  </si>
  <si>
    <t>2550302015</t>
  </si>
  <si>
    <t>陈梦瑶</t>
  </si>
  <si>
    <t>2550302417</t>
  </si>
  <si>
    <t>张龙悦</t>
  </si>
  <si>
    <t>2550301929</t>
  </si>
  <si>
    <t>杜一凡</t>
  </si>
  <si>
    <t>2550302617</t>
  </si>
  <si>
    <t>高鑫</t>
  </si>
  <si>
    <t>2550302410</t>
  </si>
  <si>
    <t>孙聪颖</t>
  </si>
  <si>
    <t>2550302112</t>
  </si>
  <si>
    <t>金银红</t>
  </si>
  <si>
    <t>2550301818</t>
  </si>
  <si>
    <t>胡惠丽</t>
  </si>
  <si>
    <t>2550302802</t>
  </si>
  <si>
    <t>张晨</t>
  </si>
  <si>
    <t>2550302818</t>
  </si>
  <si>
    <t>孙晨哲</t>
  </si>
  <si>
    <t>2550302430</t>
  </si>
  <si>
    <t>田娜</t>
  </si>
  <si>
    <t>2550302709</t>
  </si>
  <si>
    <t>胡慧</t>
  </si>
  <si>
    <t>250513</t>
  </si>
  <si>
    <t>2550303727</t>
  </si>
  <si>
    <t>王乾</t>
  </si>
  <si>
    <t>2550303219</t>
  </si>
  <si>
    <t>孙轩雾</t>
  </si>
  <si>
    <t>2550303130</t>
  </si>
  <si>
    <t>刘晓雨</t>
  </si>
  <si>
    <t>2550303813</t>
  </si>
  <si>
    <t>孙莹</t>
  </si>
  <si>
    <t>2550303522</t>
  </si>
  <si>
    <t>陈洪正</t>
  </si>
  <si>
    <t>2550303815</t>
  </si>
  <si>
    <t>王孟宇</t>
  </si>
  <si>
    <t>2550303226</t>
  </si>
  <si>
    <t>彭思远</t>
  </si>
  <si>
    <t>2550303708</t>
  </si>
  <si>
    <t>常露丹</t>
  </si>
  <si>
    <t>2550303325</t>
  </si>
  <si>
    <t>张燕</t>
  </si>
  <si>
    <t>2550303723</t>
  </si>
  <si>
    <t>相咏淇</t>
  </si>
  <si>
    <t>2550303123</t>
  </si>
  <si>
    <t>吴龙飞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</si>
</sst>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39"/>
  <sheetViews>
    <sheetView tabSelected="1" zoomScale="85" zoomScaleNormal="85" workbookViewId="0">
      <selection activeCell="H49" sqref="H49"/>
    </sheetView>
  </sheetViews>
  <sheetFormatPr defaultColWidth="9" defaultRowHeight="13.5"/>
  <cols>
    <col min="1" max="1" width="7.75" style="4" customWidth="1"/>
    <col min="2" max="2" width="18.5" style="4" customWidth="1"/>
    <col min="3" max="3" width="14.25" style="4" customWidth="1"/>
    <col min="4" max="4" width="16.25" style="4" customWidth="1"/>
    <col min="5" max="5" width="11.5" style="4" customWidth="1"/>
    <col min="6" max="6" width="24.25" style="1" customWidth="1"/>
    <col min="7" max="7" width="26.25" style="4" customWidth="1"/>
    <col min="8" max="9" width="17.625" style="1" customWidth="1"/>
    <col min="10" max="16339" width="9" style="1"/>
    <col min="16340" max="16340" width="9" style="5"/>
    <col min="16341" max="16368" width="9" style="1"/>
    <col min="16370" max="16384" width="9" style="1"/>
  </cols>
  <sheetData>
    <row r="1" ht="4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8" customHeight="1" spans="1:9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5" customHeight="1" spans="1:16379">
      <c r="A3" s="10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 t="str">
        <f>"合肥幼儿师范高等专科学校"</f>
        <v>合肥幼儿师范高等专科学校</v>
      </c>
      <c r="G3" s="13" t="s">
        <v>14</v>
      </c>
      <c r="H3" s="14" t="s">
        <v>15</v>
      </c>
      <c r="I3" s="17">
        <v>77.529</v>
      </c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</row>
    <row r="4" s="2" customFormat="1" ht="25" customHeight="1" spans="1:16379">
      <c r="A4" s="10">
        <v>2</v>
      </c>
      <c r="B4" s="10" t="s">
        <v>10</v>
      </c>
      <c r="C4" s="11" t="s">
        <v>11</v>
      </c>
      <c r="D4" s="11" t="s">
        <v>16</v>
      </c>
      <c r="E4" s="11" t="s">
        <v>17</v>
      </c>
      <c r="F4" s="12" t="str">
        <f>"宿州学院"</f>
        <v>宿州学院</v>
      </c>
      <c r="G4" s="13" t="s">
        <v>14</v>
      </c>
      <c r="H4" s="14" t="s">
        <v>15</v>
      </c>
      <c r="I4" s="17">
        <v>75.846</v>
      </c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</row>
    <row r="5" s="2" customFormat="1" ht="25" customHeight="1" spans="1:16379">
      <c r="A5" s="10">
        <v>3</v>
      </c>
      <c r="B5" s="10" t="s">
        <v>10</v>
      </c>
      <c r="C5" s="11" t="s">
        <v>11</v>
      </c>
      <c r="D5" s="11" t="s">
        <v>18</v>
      </c>
      <c r="E5" s="11" t="s">
        <v>19</v>
      </c>
      <c r="F5" s="12" t="str">
        <f>"宿州学院"</f>
        <v>宿州学院</v>
      </c>
      <c r="G5" s="13" t="s">
        <v>14</v>
      </c>
      <c r="H5" s="14" t="s">
        <v>15</v>
      </c>
      <c r="I5" s="17">
        <v>74.566</v>
      </c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</row>
    <row r="6" s="3" customFormat="1" ht="25" customHeight="1" spans="1:16379">
      <c r="A6" s="10">
        <v>4</v>
      </c>
      <c r="B6" s="10" t="s">
        <v>10</v>
      </c>
      <c r="C6" s="11" t="s">
        <v>11</v>
      </c>
      <c r="D6" s="11" t="s">
        <v>20</v>
      </c>
      <c r="E6" s="11" t="s">
        <v>21</v>
      </c>
      <c r="F6" s="12" t="str">
        <f>"淮北师范大学"</f>
        <v>淮北师范大学</v>
      </c>
      <c r="G6" s="13" t="s">
        <v>14</v>
      </c>
      <c r="H6" s="14" t="s">
        <v>22</v>
      </c>
      <c r="I6" s="17">
        <v>74.182</v>
      </c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</row>
    <row r="7" s="2" customFormat="1" ht="25" customHeight="1" spans="1:16379">
      <c r="A7" s="10">
        <v>5</v>
      </c>
      <c r="B7" s="10" t="s">
        <v>10</v>
      </c>
      <c r="C7" s="11" t="s">
        <v>11</v>
      </c>
      <c r="D7" s="11" t="s">
        <v>23</v>
      </c>
      <c r="E7" s="11" t="s">
        <v>24</v>
      </c>
      <c r="F7" s="12" t="str">
        <f>"淮北师范大学"</f>
        <v>淮北师范大学</v>
      </c>
      <c r="G7" s="13" t="s">
        <v>14</v>
      </c>
      <c r="H7" s="14" t="s">
        <v>22</v>
      </c>
      <c r="I7" s="17">
        <v>73.101</v>
      </c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</row>
    <row r="8" s="2" customFormat="1" ht="25" customHeight="1" spans="1:16379">
      <c r="A8" s="10">
        <v>6</v>
      </c>
      <c r="B8" s="10" t="s">
        <v>10</v>
      </c>
      <c r="C8" s="11" t="s">
        <v>11</v>
      </c>
      <c r="D8" s="11" t="s">
        <v>25</v>
      </c>
      <c r="E8" s="11" t="s">
        <v>26</v>
      </c>
      <c r="F8" s="12" t="str">
        <f>"马鞍山师范高等专科学校"</f>
        <v>马鞍山师范高等专科学校</v>
      </c>
      <c r="G8" s="13" t="s">
        <v>14</v>
      </c>
      <c r="H8" s="14" t="s">
        <v>15</v>
      </c>
      <c r="I8" s="17">
        <v>71.713</v>
      </c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</row>
    <row r="9" s="2" customFormat="1" ht="25" customHeight="1" spans="1:16379">
      <c r="A9" s="10">
        <v>7</v>
      </c>
      <c r="B9" s="10" t="s">
        <v>10</v>
      </c>
      <c r="C9" s="11" t="s">
        <v>11</v>
      </c>
      <c r="D9" s="11" t="s">
        <v>27</v>
      </c>
      <c r="E9" s="11" t="s">
        <v>28</v>
      </c>
      <c r="F9" s="12" t="str">
        <f>"宿州职业技术学院"</f>
        <v>宿州职业技术学院</v>
      </c>
      <c r="G9" s="13" t="s">
        <v>14</v>
      </c>
      <c r="H9" s="14" t="s">
        <v>15</v>
      </c>
      <c r="I9" s="17">
        <v>70.911</v>
      </c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</row>
    <row r="10" s="2" customFormat="1" ht="25" customHeight="1" spans="1:16379">
      <c r="A10" s="10">
        <v>8</v>
      </c>
      <c r="B10" s="10" t="s">
        <v>10</v>
      </c>
      <c r="C10" s="11" t="s">
        <v>11</v>
      </c>
      <c r="D10" s="11" t="s">
        <v>29</v>
      </c>
      <c r="E10" s="11" t="s">
        <v>30</v>
      </c>
      <c r="F10" s="12" t="str">
        <f>"合肥幼儿师范高等专科学校"</f>
        <v>合肥幼儿师范高等专科学校</v>
      </c>
      <c r="G10" s="13" t="s">
        <v>14</v>
      </c>
      <c r="H10" s="14" t="s">
        <v>15</v>
      </c>
      <c r="I10" s="17">
        <v>70.872</v>
      </c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</row>
    <row r="11" s="2" customFormat="1" ht="25" customHeight="1" spans="1:16379">
      <c r="A11" s="10">
        <v>9</v>
      </c>
      <c r="B11" s="10" t="s">
        <v>10</v>
      </c>
      <c r="C11" s="11" t="s">
        <v>11</v>
      </c>
      <c r="D11" s="11" t="s">
        <v>31</v>
      </c>
      <c r="E11" s="11" t="s">
        <v>32</v>
      </c>
      <c r="F11" s="14" t="s">
        <v>33</v>
      </c>
      <c r="G11" s="13" t="s">
        <v>14</v>
      </c>
      <c r="H11" s="14" t="s">
        <v>15</v>
      </c>
      <c r="I11" s="17">
        <v>70.762</v>
      </c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</row>
    <row r="12" s="2" customFormat="1" ht="25" customHeight="1" spans="1:16379">
      <c r="A12" s="10">
        <v>10</v>
      </c>
      <c r="B12" s="10" t="s">
        <v>10</v>
      </c>
      <c r="C12" s="11" t="s">
        <v>11</v>
      </c>
      <c r="D12" s="15" t="s">
        <v>34</v>
      </c>
      <c r="E12" s="15" t="s">
        <v>35</v>
      </c>
      <c r="F12" s="12" t="str">
        <f>"安徽师范大学"</f>
        <v>安徽师范大学</v>
      </c>
      <c r="G12" s="13" t="s">
        <v>14</v>
      </c>
      <c r="H12" s="14" t="s">
        <v>22</v>
      </c>
      <c r="I12" s="18">
        <v>70.712</v>
      </c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</row>
    <row r="13" s="2" customFormat="1" ht="25" customHeight="1" spans="1:16379">
      <c r="A13" s="10">
        <v>11</v>
      </c>
      <c r="B13" s="10" t="s">
        <v>10</v>
      </c>
      <c r="C13" s="11" t="s">
        <v>11</v>
      </c>
      <c r="D13" s="15" t="s">
        <v>36</v>
      </c>
      <c r="E13" s="15" t="s">
        <v>37</v>
      </c>
      <c r="F13" s="12" t="str">
        <f>"安徽师范大学"</f>
        <v>安徽师范大学</v>
      </c>
      <c r="G13" s="13" t="s">
        <v>14</v>
      </c>
      <c r="H13" s="14" t="s">
        <v>22</v>
      </c>
      <c r="I13" s="15">
        <v>70.27</v>
      </c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</row>
    <row r="14" s="2" customFormat="1" ht="25" customHeight="1" spans="1:16379">
      <c r="A14" s="10">
        <v>12</v>
      </c>
      <c r="B14" s="10" t="s">
        <v>10</v>
      </c>
      <c r="C14" s="16" t="s">
        <v>38</v>
      </c>
      <c r="D14" s="16" t="s">
        <v>39</v>
      </c>
      <c r="E14" s="16" t="s">
        <v>40</v>
      </c>
      <c r="F14" s="12" t="str">
        <f>"枣庄学院"</f>
        <v>枣庄学院</v>
      </c>
      <c r="G14" s="13" t="s">
        <v>14</v>
      </c>
      <c r="H14" s="14" t="s">
        <v>22</v>
      </c>
      <c r="I14" s="19">
        <v>74.551</v>
      </c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</row>
    <row r="15" s="2" customFormat="1" ht="25" customHeight="1" spans="1:16379">
      <c r="A15" s="10">
        <v>13</v>
      </c>
      <c r="B15" s="10" t="s">
        <v>10</v>
      </c>
      <c r="C15" s="16" t="s">
        <v>38</v>
      </c>
      <c r="D15" s="16" t="s">
        <v>41</v>
      </c>
      <c r="E15" s="16" t="s">
        <v>42</v>
      </c>
      <c r="F15" s="12" t="str">
        <f>"宿州学院"</f>
        <v>宿州学院</v>
      </c>
      <c r="G15" s="13" t="s">
        <v>14</v>
      </c>
      <c r="H15" s="14" t="s">
        <v>15</v>
      </c>
      <c r="I15" s="19">
        <v>73.474</v>
      </c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</row>
    <row r="16" s="2" customFormat="1" ht="25" customHeight="1" spans="1:16379">
      <c r="A16" s="10">
        <v>14</v>
      </c>
      <c r="B16" s="10" t="s">
        <v>10</v>
      </c>
      <c r="C16" s="16" t="s">
        <v>38</v>
      </c>
      <c r="D16" s="16" t="s">
        <v>43</v>
      </c>
      <c r="E16" s="16" t="s">
        <v>44</v>
      </c>
      <c r="F16" s="12" t="str">
        <f>"镇江市高等专科学校"</f>
        <v>镇江市高等专科学校</v>
      </c>
      <c r="G16" s="13" t="s">
        <v>14</v>
      </c>
      <c r="H16" s="14" t="s">
        <v>15</v>
      </c>
      <c r="I16" s="19">
        <v>72.693</v>
      </c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</row>
    <row r="17" s="2" customFormat="1" ht="25" customHeight="1" spans="1:16379">
      <c r="A17" s="10">
        <v>15</v>
      </c>
      <c r="B17" s="10" t="s">
        <v>10</v>
      </c>
      <c r="C17" s="16" t="s">
        <v>38</v>
      </c>
      <c r="D17" s="16" t="s">
        <v>45</v>
      </c>
      <c r="E17" s="16" t="s">
        <v>46</v>
      </c>
      <c r="F17" s="12" t="str">
        <f>"宿州职业技术学院"</f>
        <v>宿州职业技术学院</v>
      </c>
      <c r="G17" s="13" t="s">
        <v>14</v>
      </c>
      <c r="H17" s="14" t="s">
        <v>15</v>
      </c>
      <c r="I17" s="19">
        <v>72.226</v>
      </c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</row>
    <row r="18" s="2" customFormat="1" ht="25" customHeight="1" spans="1:16379">
      <c r="A18" s="10">
        <v>16</v>
      </c>
      <c r="B18" s="10" t="s">
        <v>10</v>
      </c>
      <c r="C18" s="16" t="s">
        <v>38</v>
      </c>
      <c r="D18" s="16" t="s">
        <v>47</v>
      </c>
      <c r="E18" s="16" t="s">
        <v>48</v>
      </c>
      <c r="F18" s="12" t="str">
        <f>"宿州学院"</f>
        <v>宿州学院</v>
      </c>
      <c r="G18" s="13" t="s">
        <v>14</v>
      </c>
      <c r="H18" s="14" t="s">
        <v>15</v>
      </c>
      <c r="I18" s="19">
        <v>71.865</v>
      </c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</row>
    <row r="19" s="2" customFormat="1" ht="25" customHeight="1" spans="1:16379">
      <c r="A19" s="10">
        <v>17</v>
      </c>
      <c r="B19" s="10" t="s">
        <v>10</v>
      </c>
      <c r="C19" s="16" t="s">
        <v>38</v>
      </c>
      <c r="D19" s="16" t="s">
        <v>49</v>
      </c>
      <c r="E19" s="16" t="s">
        <v>50</v>
      </c>
      <c r="F19" s="12" t="str">
        <f>"南京特殊教育师范学院"</f>
        <v>南京特殊教育师范学院</v>
      </c>
      <c r="G19" s="13" t="s">
        <v>14</v>
      </c>
      <c r="H19" s="14" t="s">
        <v>22</v>
      </c>
      <c r="I19" s="19">
        <v>71.646</v>
      </c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</row>
    <row r="20" s="2" customFormat="1" ht="25" customHeight="1" spans="1:16379">
      <c r="A20" s="10">
        <v>18</v>
      </c>
      <c r="B20" s="10" t="s">
        <v>10</v>
      </c>
      <c r="C20" s="16" t="s">
        <v>38</v>
      </c>
      <c r="D20" s="16" t="s">
        <v>51</v>
      </c>
      <c r="E20" s="16" t="s">
        <v>52</v>
      </c>
      <c r="F20" s="12" t="str">
        <f>"滁州学院"</f>
        <v>滁州学院</v>
      </c>
      <c r="G20" s="13" t="s">
        <v>14</v>
      </c>
      <c r="H20" s="14" t="s">
        <v>22</v>
      </c>
      <c r="I20" s="19">
        <v>71.62</v>
      </c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</row>
    <row r="21" s="2" customFormat="1" ht="25" customHeight="1" spans="1:16379">
      <c r="A21" s="10">
        <v>19</v>
      </c>
      <c r="B21" s="10" t="s">
        <v>10</v>
      </c>
      <c r="C21" s="16" t="s">
        <v>38</v>
      </c>
      <c r="D21" s="16" t="s">
        <v>53</v>
      </c>
      <c r="E21" s="16" t="s">
        <v>54</v>
      </c>
      <c r="F21" s="12" t="str">
        <f>"阜阳幼儿师范高等专科学校"</f>
        <v>阜阳幼儿师范高等专科学校</v>
      </c>
      <c r="G21" s="13" t="s">
        <v>14</v>
      </c>
      <c r="H21" s="14" t="s">
        <v>15</v>
      </c>
      <c r="I21" s="19">
        <v>71.414</v>
      </c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</row>
    <row r="22" s="2" customFormat="1" ht="25" customHeight="1" spans="1:16379">
      <c r="A22" s="10">
        <v>20</v>
      </c>
      <c r="B22" s="10" t="s">
        <v>10</v>
      </c>
      <c r="C22" s="16" t="s">
        <v>38</v>
      </c>
      <c r="D22" s="16" t="s">
        <v>55</v>
      </c>
      <c r="E22" s="16" t="s">
        <v>56</v>
      </c>
      <c r="F22" s="12" t="str">
        <f>"安徽师范大学皖江学院"</f>
        <v>安徽师范大学皖江学院</v>
      </c>
      <c r="G22" s="13" t="s">
        <v>14</v>
      </c>
      <c r="H22" s="14" t="s">
        <v>22</v>
      </c>
      <c r="I22" s="19">
        <v>71.404</v>
      </c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</row>
    <row r="23" s="2" customFormat="1" ht="25" customHeight="1" spans="1:16379">
      <c r="A23" s="10">
        <v>21</v>
      </c>
      <c r="B23" s="10" t="s">
        <v>10</v>
      </c>
      <c r="C23" s="16" t="s">
        <v>38</v>
      </c>
      <c r="D23" s="16" t="s">
        <v>57</v>
      </c>
      <c r="E23" s="16" t="s">
        <v>58</v>
      </c>
      <c r="F23" s="12" t="str">
        <f>"宿州学院"</f>
        <v>宿州学院</v>
      </c>
      <c r="G23" s="13" t="s">
        <v>14</v>
      </c>
      <c r="H23" s="14" t="s">
        <v>15</v>
      </c>
      <c r="I23" s="19">
        <v>70.581</v>
      </c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</row>
    <row r="24" s="2" customFormat="1" ht="25" customHeight="1" spans="1:16379">
      <c r="A24" s="10">
        <v>22</v>
      </c>
      <c r="B24" s="10" t="s">
        <v>10</v>
      </c>
      <c r="C24" s="16" t="s">
        <v>38</v>
      </c>
      <c r="D24" s="16" t="s">
        <v>59</v>
      </c>
      <c r="E24" s="16" t="s">
        <v>60</v>
      </c>
      <c r="F24" s="12" t="str">
        <f>"马鞍山师范高等专科学校"</f>
        <v>马鞍山师范高等专科学校</v>
      </c>
      <c r="G24" s="13" t="s">
        <v>14</v>
      </c>
      <c r="H24" s="14" t="s">
        <v>15</v>
      </c>
      <c r="I24" s="19">
        <v>70.349</v>
      </c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</row>
    <row r="25" s="2" customFormat="1" ht="25" customHeight="1" spans="1:16379">
      <c r="A25" s="10">
        <v>23</v>
      </c>
      <c r="B25" s="10" t="s">
        <v>10</v>
      </c>
      <c r="C25" s="11" t="s">
        <v>61</v>
      </c>
      <c r="D25" s="11" t="s">
        <v>62</v>
      </c>
      <c r="E25" s="11" t="s">
        <v>63</v>
      </c>
      <c r="F25" s="12" t="str">
        <f>"青岛滨海学院"</f>
        <v>青岛滨海学院</v>
      </c>
      <c r="G25" s="13" t="s">
        <v>14</v>
      </c>
      <c r="H25" s="14" t="s">
        <v>22</v>
      </c>
      <c r="I25" s="17">
        <v>75.483</v>
      </c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</row>
    <row r="26" s="2" customFormat="1" ht="25" customHeight="1" spans="1:16379">
      <c r="A26" s="10">
        <v>24</v>
      </c>
      <c r="B26" s="10" t="s">
        <v>10</v>
      </c>
      <c r="C26" s="11" t="s">
        <v>61</v>
      </c>
      <c r="D26" s="11" t="s">
        <v>64</v>
      </c>
      <c r="E26" s="11" t="s">
        <v>65</v>
      </c>
      <c r="F26" s="12" t="str">
        <f>"洛阳师范学院"</f>
        <v>洛阳师范学院</v>
      </c>
      <c r="G26" s="13" t="s">
        <v>14</v>
      </c>
      <c r="H26" s="14" t="s">
        <v>22</v>
      </c>
      <c r="I26" s="17">
        <v>74.814</v>
      </c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  <c r="XEW26" s="20"/>
      <c r="XEX26" s="20"/>
      <c r="XEY26" s="20"/>
    </row>
    <row r="27" s="2" customFormat="1" ht="25" customHeight="1" spans="1:16379">
      <c r="A27" s="10">
        <v>25</v>
      </c>
      <c r="B27" s="10" t="s">
        <v>10</v>
      </c>
      <c r="C27" s="11" t="s">
        <v>61</v>
      </c>
      <c r="D27" s="11" t="s">
        <v>66</v>
      </c>
      <c r="E27" s="11" t="s">
        <v>67</v>
      </c>
      <c r="F27" s="12" t="str">
        <f>"烟台幼儿师范高等专科学校"</f>
        <v>烟台幼儿师范高等专科学校</v>
      </c>
      <c r="G27" s="13" t="s">
        <v>14</v>
      </c>
      <c r="H27" s="14" t="s">
        <v>15</v>
      </c>
      <c r="I27" s="17">
        <v>74.512</v>
      </c>
      <c r="XEJ27" s="20"/>
      <c r="XEK27" s="20"/>
      <c r="XEL27" s="20"/>
      <c r="XEM27" s="20"/>
      <c r="XEN27" s="20"/>
      <c r="XEO27" s="20"/>
      <c r="XEP27" s="20"/>
      <c r="XEQ27" s="20"/>
      <c r="XER27" s="20"/>
      <c r="XES27" s="20"/>
      <c r="XET27" s="20"/>
      <c r="XEU27" s="20"/>
      <c r="XEV27" s="20"/>
      <c r="XEW27" s="20"/>
      <c r="XEX27" s="20"/>
      <c r="XEY27" s="20"/>
    </row>
    <row r="28" s="2" customFormat="1" ht="25" customHeight="1" spans="1:16379">
      <c r="A28" s="10">
        <v>26</v>
      </c>
      <c r="B28" s="10" t="s">
        <v>10</v>
      </c>
      <c r="C28" s="11" t="s">
        <v>61</v>
      </c>
      <c r="D28" s="11" t="s">
        <v>68</v>
      </c>
      <c r="E28" s="11" t="s">
        <v>69</v>
      </c>
      <c r="F28" s="12" t="str">
        <f>"洛阳师范学院"</f>
        <v>洛阳师范学院</v>
      </c>
      <c r="G28" s="13" t="s">
        <v>14</v>
      </c>
      <c r="H28" s="14" t="s">
        <v>22</v>
      </c>
      <c r="I28" s="17">
        <v>74.436</v>
      </c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  <c r="XEW28" s="20"/>
      <c r="XEX28" s="20"/>
      <c r="XEY28" s="20"/>
    </row>
    <row r="29" s="2" customFormat="1" ht="25" customHeight="1" spans="1:16379">
      <c r="A29" s="10">
        <v>27</v>
      </c>
      <c r="B29" s="10" t="s">
        <v>10</v>
      </c>
      <c r="C29" s="11" t="s">
        <v>61</v>
      </c>
      <c r="D29" s="11" t="s">
        <v>70</v>
      </c>
      <c r="E29" s="11" t="s">
        <v>71</v>
      </c>
      <c r="F29" s="12" t="str">
        <f>"淮北师范大学"</f>
        <v>淮北师范大学</v>
      </c>
      <c r="G29" s="13" t="s">
        <v>14</v>
      </c>
      <c r="H29" s="14" t="s">
        <v>22</v>
      </c>
      <c r="I29" s="17">
        <v>74.032</v>
      </c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  <c r="XET29" s="20"/>
      <c r="XEU29" s="20"/>
      <c r="XEV29" s="20"/>
      <c r="XEW29" s="20"/>
      <c r="XEX29" s="20"/>
      <c r="XEY29" s="20"/>
    </row>
    <row r="30" s="2" customFormat="1" ht="25" customHeight="1" spans="1:16379">
      <c r="A30" s="10">
        <v>28</v>
      </c>
      <c r="B30" s="10" t="s">
        <v>10</v>
      </c>
      <c r="C30" s="11" t="s">
        <v>61</v>
      </c>
      <c r="D30" s="11" t="s">
        <v>72</v>
      </c>
      <c r="E30" s="11" t="s">
        <v>73</v>
      </c>
      <c r="F30" s="12" t="str">
        <f>"安徽城市管理职业学院"</f>
        <v>安徽城市管理职业学院</v>
      </c>
      <c r="G30" s="13" t="s">
        <v>14</v>
      </c>
      <c r="H30" s="14" t="s">
        <v>15</v>
      </c>
      <c r="I30" s="17">
        <v>73.63</v>
      </c>
      <c r="XEJ30" s="20"/>
      <c r="XEK30" s="20"/>
      <c r="XEL30" s="20"/>
      <c r="XEM30" s="20"/>
      <c r="XEN30" s="20"/>
      <c r="XEO30" s="20"/>
      <c r="XEP30" s="20"/>
      <c r="XEQ30" s="20"/>
      <c r="XER30" s="20"/>
      <c r="XES30" s="20"/>
      <c r="XET30" s="20"/>
      <c r="XEU30" s="20"/>
      <c r="XEV30" s="20"/>
      <c r="XEW30" s="20"/>
      <c r="XEX30" s="20"/>
      <c r="XEY30" s="20"/>
    </row>
    <row r="31" s="2" customFormat="1" ht="25" customHeight="1" spans="1:16379">
      <c r="A31" s="10">
        <v>29</v>
      </c>
      <c r="B31" s="10" t="s">
        <v>10</v>
      </c>
      <c r="C31" s="11" t="s">
        <v>61</v>
      </c>
      <c r="D31" s="11" t="s">
        <v>74</v>
      </c>
      <c r="E31" s="11" t="s">
        <v>75</v>
      </c>
      <c r="F31" s="12" t="str">
        <f>"合肥幼儿师范高等专科学校"</f>
        <v>合肥幼儿师范高等专科学校</v>
      </c>
      <c r="G31" s="13" t="s">
        <v>14</v>
      </c>
      <c r="H31" s="14" t="s">
        <v>15</v>
      </c>
      <c r="I31" s="17">
        <v>72.768</v>
      </c>
      <c r="XEJ31" s="20"/>
      <c r="XEK31" s="20"/>
      <c r="XEL31" s="20"/>
      <c r="XEM31" s="20"/>
      <c r="XEN31" s="20"/>
      <c r="XEO31" s="20"/>
      <c r="XEP31" s="20"/>
      <c r="XEQ31" s="20"/>
      <c r="XER31" s="20"/>
      <c r="XES31" s="20"/>
      <c r="XET31" s="20"/>
      <c r="XEU31" s="20"/>
      <c r="XEV31" s="20"/>
      <c r="XEW31" s="20"/>
      <c r="XEX31" s="20"/>
      <c r="XEY31" s="20"/>
    </row>
    <row r="32" s="2" customFormat="1" ht="25" customHeight="1" spans="1:16379">
      <c r="A32" s="10">
        <v>30</v>
      </c>
      <c r="B32" s="10" t="s">
        <v>10</v>
      </c>
      <c r="C32" s="11" t="s">
        <v>61</v>
      </c>
      <c r="D32" s="11" t="s">
        <v>76</v>
      </c>
      <c r="E32" s="11" t="s">
        <v>77</v>
      </c>
      <c r="F32" s="12" t="str">
        <f>"安徽新华学院"</f>
        <v>安徽新华学院</v>
      </c>
      <c r="G32" s="13" t="s">
        <v>14</v>
      </c>
      <c r="H32" s="14" t="s">
        <v>22</v>
      </c>
      <c r="I32" s="17">
        <v>72.326</v>
      </c>
      <c r="XEJ32" s="20"/>
      <c r="XEK32" s="20"/>
      <c r="XEL32" s="20"/>
      <c r="XEM32" s="20"/>
      <c r="XEN32" s="20"/>
      <c r="XEO32" s="20"/>
      <c r="XEP32" s="20"/>
      <c r="XEQ32" s="20"/>
      <c r="XER32" s="20"/>
      <c r="XES32" s="20"/>
      <c r="XET32" s="20"/>
      <c r="XEU32" s="20"/>
      <c r="XEV32" s="20"/>
      <c r="XEW32" s="20"/>
      <c r="XEX32" s="20"/>
      <c r="XEY32" s="20"/>
    </row>
    <row r="33" s="2" customFormat="1" ht="25" customHeight="1" spans="1:16379">
      <c r="A33" s="10">
        <v>31</v>
      </c>
      <c r="B33" s="10" t="s">
        <v>10</v>
      </c>
      <c r="C33" s="11" t="s">
        <v>61</v>
      </c>
      <c r="D33" s="11" t="s">
        <v>78</v>
      </c>
      <c r="E33" s="11" t="s">
        <v>79</v>
      </c>
      <c r="F33" s="12" t="str">
        <f>"潍坊理工学院"</f>
        <v>潍坊理工学院</v>
      </c>
      <c r="G33" s="13" t="s">
        <v>14</v>
      </c>
      <c r="H33" s="14" t="s">
        <v>22</v>
      </c>
      <c r="I33" s="17">
        <v>72.312</v>
      </c>
      <c r="XEJ33" s="20"/>
      <c r="XEK33" s="20"/>
      <c r="XEL33" s="20"/>
      <c r="XEM33" s="20"/>
      <c r="XEN33" s="20"/>
      <c r="XEO33" s="20"/>
      <c r="XEP33" s="20"/>
      <c r="XEQ33" s="20"/>
      <c r="XER33" s="20"/>
      <c r="XES33" s="20"/>
      <c r="XET33" s="20"/>
      <c r="XEU33" s="20"/>
      <c r="XEV33" s="20"/>
      <c r="XEW33" s="20"/>
      <c r="XEX33" s="20"/>
      <c r="XEY33" s="20"/>
    </row>
    <row r="34" s="2" customFormat="1" ht="25" customHeight="1" spans="1:16379">
      <c r="A34" s="10">
        <v>32</v>
      </c>
      <c r="B34" s="10" t="s">
        <v>10</v>
      </c>
      <c r="C34" s="11" t="s">
        <v>61</v>
      </c>
      <c r="D34" s="11" t="s">
        <v>80</v>
      </c>
      <c r="E34" s="11" t="s">
        <v>81</v>
      </c>
      <c r="F34" s="12" t="str">
        <f>"江苏师范大学"</f>
        <v>江苏师范大学</v>
      </c>
      <c r="G34" s="13" t="s">
        <v>14</v>
      </c>
      <c r="H34" s="14" t="s">
        <v>22</v>
      </c>
      <c r="I34" s="17">
        <v>71.796</v>
      </c>
      <c r="XEJ34" s="20"/>
      <c r="XEK34" s="20"/>
      <c r="XEL34" s="20"/>
      <c r="XEM34" s="20"/>
      <c r="XEN34" s="20"/>
      <c r="XEO34" s="20"/>
      <c r="XEP34" s="20"/>
      <c r="XEQ34" s="20"/>
      <c r="XER34" s="20"/>
      <c r="XES34" s="20"/>
      <c r="XET34" s="20"/>
      <c r="XEU34" s="20"/>
      <c r="XEV34" s="20"/>
      <c r="XEW34" s="20"/>
      <c r="XEX34" s="20"/>
      <c r="XEY34" s="20"/>
    </row>
    <row r="35" s="2" customFormat="1" ht="25" customHeight="1" spans="1:16379">
      <c r="A35" s="10">
        <v>33</v>
      </c>
      <c r="B35" s="10" t="s">
        <v>10</v>
      </c>
      <c r="C35" s="16" t="s">
        <v>82</v>
      </c>
      <c r="D35" s="16" t="s">
        <v>83</v>
      </c>
      <c r="E35" s="16" t="s">
        <v>84</v>
      </c>
      <c r="F35" s="12" t="str">
        <f>"临沂大学"</f>
        <v>临沂大学</v>
      </c>
      <c r="G35" s="13" t="s">
        <v>14</v>
      </c>
      <c r="H35" s="14" t="s">
        <v>22</v>
      </c>
      <c r="I35" s="19">
        <v>72.93</v>
      </c>
      <c r="XEJ35" s="20"/>
      <c r="XEK35" s="20"/>
      <c r="XEL35" s="20"/>
      <c r="XEM35" s="20"/>
      <c r="XEN35" s="20"/>
      <c r="XEO35" s="20"/>
      <c r="XEP35" s="20"/>
      <c r="XEQ35" s="20"/>
      <c r="XER35" s="20"/>
      <c r="XES35" s="20"/>
      <c r="XET35" s="20"/>
      <c r="XEU35" s="20"/>
      <c r="XEV35" s="20"/>
      <c r="XEW35" s="20"/>
      <c r="XEX35" s="20"/>
      <c r="XEY35" s="20"/>
    </row>
    <row r="36" s="2" customFormat="1" ht="25" customHeight="1" spans="1:16379">
      <c r="A36" s="10">
        <v>34</v>
      </c>
      <c r="B36" s="10" t="s">
        <v>10</v>
      </c>
      <c r="C36" s="16" t="s">
        <v>82</v>
      </c>
      <c r="D36" s="16" t="s">
        <v>85</v>
      </c>
      <c r="E36" s="16" t="s">
        <v>86</v>
      </c>
      <c r="F36" s="12" t="str">
        <f>"马鞍山师范高等专科师范学校"</f>
        <v>马鞍山师范高等专科师范学校</v>
      </c>
      <c r="G36" s="13" t="s">
        <v>14</v>
      </c>
      <c r="H36" s="14" t="s">
        <v>15</v>
      </c>
      <c r="I36" s="19">
        <v>72.45</v>
      </c>
      <c r="XEJ36" s="20"/>
      <c r="XEK36" s="20"/>
      <c r="XEL36" s="20"/>
      <c r="XEM36" s="20"/>
      <c r="XEN36" s="20"/>
      <c r="XEO36" s="20"/>
      <c r="XEP36" s="20"/>
      <c r="XEQ36" s="20"/>
      <c r="XER36" s="20"/>
      <c r="XES36" s="20"/>
      <c r="XET36" s="20"/>
      <c r="XEU36" s="20"/>
      <c r="XEV36" s="20"/>
      <c r="XEW36" s="20"/>
      <c r="XEX36" s="20"/>
      <c r="XEY36" s="20"/>
    </row>
    <row r="37" s="2" customFormat="1" ht="25" customHeight="1" spans="1:16379">
      <c r="A37" s="10">
        <v>35</v>
      </c>
      <c r="B37" s="10" t="s">
        <v>10</v>
      </c>
      <c r="C37" s="16" t="s">
        <v>82</v>
      </c>
      <c r="D37" s="16" t="s">
        <v>87</v>
      </c>
      <c r="E37" s="16" t="s">
        <v>88</v>
      </c>
      <c r="F37" s="12" t="str">
        <f>"合肥幼儿师范高等专科学校"</f>
        <v>合肥幼儿师范高等专科学校</v>
      </c>
      <c r="G37" s="13" t="s">
        <v>14</v>
      </c>
      <c r="H37" s="14" t="s">
        <v>15</v>
      </c>
      <c r="I37" s="19">
        <v>72.135</v>
      </c>
      <c r="XEJ37" s="20"/>
      <c r="XEK37" s="20"/>
      <c r="XEL37" s="20"/>
      <c r="XEM37" s="20"/>
      <c r="XEN37" s="20"/>
      <c r="XEO37" s="20"/>
      <c r="XEP37" s="20"/>
      <c r="XEQ37" s="20"/>
      <c r="XER37" s="20"/>
      <c r="XES37" s="20"/>
      <c r="XET37" s="20"/>
      <c r="XEU37" s="20"/>
      <c r="XEV37" s="20"/>
      <c r="XEW37" s="20"/>
      <c r="XEX37" s="20"/>
      <c r="XEY37" s="20"/>
    </row>
    <row r="38" s="2" customFormat="1" ht="25" customHeight="1" spans="1:16379">
      <c r="A38" s="10">
        <v>36</v>
      </c>
      <c r="B38" s="10" t="s">
        <v>10</v>
      </c>
      <c r="C38" s="16" t="s">
        <v>82</v>
      </c>
      <c r="D38" s="16" t="s">
        <v>89</v>
      </c>
      <c r="E38" s="16" t="s">
        <v>90</v>
      </c>
      <c r="F38" s="12" t="str">
        <f>"合肥幼儿师范高等专科学校"</f>
        <v>合肥幼儿师范高等专科学校</v>
      </c>
      <c r="G38" s="13" t="s">
        <v>14</v>
      </c>
      <c r="H38" s="14" t="s">
        <v>15</v>
      </c>
      <c r="I38" s="19">
        <v>71.89</v>
      </c>
      <c r="XEJ38" s="20"/>
      <c r="XEK38" s="20"/>
      <c r="XEL38" s="20"/>
      <c r="XEM38" s="20"/>
      <c r="XEN38" s="20"/>
      <c r="XEO38" s="20"/>
      <c r="XEP38" s="20"/>
      <c r="XEQ38" s="20"/>
      <c r="XER38" s="20"/>
      <c r="XES38" s="20"/>
      <c r="XET38" s="20"/>
      <c r="XEU38" s="20"/>
      <c r="XEV38" s="20"/>
      <c r="XEW38" s="20"/>
      <c r="XEX38" s="20"/>
      <c r="XEY38" s="20"/>
    </row>
    <row r="39" s="2" customFormat="1" ht="25" customHeight="1" spans="1:16379">
      <c r="A39" s="10">
        <v>37</v>
      </c>
      <c r="B39" s="10" t="s">
        <v>10</v>
      </c>
      <c r="C39" s="16" t="s">
        <v>82</v>
      </c>
      <c r="D39" s="16" t="s">
        <v>91</v>
      </c>
      <c r="E39" s="16" t="s">
        <v>92</v>
      </c>
      <c r="F39" s="12" t="str">
        <f>"南京特殊教育师范学院"</f>
        <v>南京特殊教育师范学院</v>
      </c>
      <c r="G39" s="13" t="s">
        <v>14</v>
      </c>
      <c r="H39" s="14" t="s">
        <v>22</v>
      </c>
      <c r="I39" s="19">
        <v>71.795</v>
      </c>
      <c r="XEJ39" s="20"/>
      <c r="XEK39" s="20"/>
      <c r="XEL39" s="20"/>
      <c r="XEM39" s="20"/>
      <c r="XEN39" s="20"/>
      <c r="XEO39" s="20"/>
      <c r="XEP39" s="20"/>
      <c r="XEQ39" s="20"/>
      <c r="XER39" s="20"/>
      <c r="XES39" s="20"/>
      <c r="XET39" s="20"/>
      <c r="XEU39" s="20"/>
      <c r="XEV39" s="20"/>
      <c r="XEW39" s="20"/>
      <c r="XEX39" s="20"/>
      <c r="XEY39" s="20"/>
    </row>
    <row r="40" s="2" customFormat="1" ht="25" customHeight="1" spans="1:16379">
      <c r="A40" s="10">
        <v>38</v>
      </c>
      <c r="B40" s="10" t="s">
        <v>10</v>
      </c>
      <c r="C40" s="16" t="s">
        <v>82</v>
      </c>
      <c r="D40" s="16" t="s">
        <v>93</v>
      </c>
      <c r="E40" s="16" t="s">
        <v>94</v>
      </c>
      <c r="F40" s="12" t="str">
        <f>"青岛恒星科技学院"</f>
        <v>青岛恒星科技学院</v>
      </c>
      <c r="G40" s="13" t="s">
        <v>14</v>
      </c>
      <c r="H40" s="14" t="s">
        <v>22</v>
      </c>
      <c r="I40" s="19">
        <v>71.445</v>
      </c>
      <c r="XEJ40" s="20"/>
      <c r="XEK40" s="20"/>
      <c r="XEL40" s="20"/>
      <c r="XEM40" s="20"/>
      <c r="XEN40" s="20"/>
      <c r="XEO40" s="20"/>
      <c r="XEP40" s="20"/>
      <c r="XEQ40" s="20"/>
      <c r="XER40" s="20"/>
      <c r="XES40" s="20"/>
      <c r="XET40" s="20"/>
      <c r="XEU40" s="20"/>
      <c r="XEV40" s="20"/>
      <c r="XEW40" s="20"/>
      <c r="XEX40" s="20"/>
      <c r="XEY40" s="20"/>
    </row>
    <row r="41" s="2" customFormat="1" ht="25" customHeight="1" spans="1:16379">
      <c r="A41" s="10">
        <v>39</v>
      </c>
      <c r="B41" s="10" t="s">
        <v>10</v>
      </c>
      <c r="C41" s="16" t="s">
        <v>82</v>
      </c>
      <c r="D41" s="16" t="s">
        <v>95</v>
      </c>
      <c r="E41" s="16" t="s">
        <v>96</v>
      </c>
      <c r="F41" s="12" t="str">
        <f>"青岛滨海学院"</f>
        <v>青岛滨海学院</v>
      </c>
      <c r="G41" s="13" t="s">
        <v>14</v>
      </c>
      <c r="H41" s="14" t="s">
        <v>15</v>
      </c>
      <c r="I41" s="19">
        <v>71.285</v>
      </c>
      <c r="XEJ41" s="20"/>
      <c r="XEK41" s="20"/>
      <c r="XEL41" s="20"/>
      <c r="XEM41" s="20"/>
      <c r="XEN41" s="20"/>
      <c r="XEO41" s="20"/>
      <c r="XEP41" s="20"/>
      <c r="XEQ41" s="20"/>
      <c r="XER41" s="20"/>
      <c r="XES41" s="20"/>
      <c r="XET41" s="20"/>
      <c r="XEU41" s="20"/>
      <c r="XEV41" s="20"/>
      <c r="XEW41" s="20"/>
      <c r="XEX41" s="20"/>
      <c r="XEY41" s="20"/>
    </row>
    <row r="42" s="2" customFormat="1" ht="25" customHeight="1" spans="1:16379">
      <c r="A42" s="10">
        <v>40</v>
      </c>
      <c r="B42" s="10" t="s">
        <v>10</v>
      </c>
      <c r="C42" s="16" t="s">
        <v>82</v>
      </c>
      <c r="D42" s="16" t="s">
        <v>97</v>
      </c>
      <c r="E42" s="16" t="s">
        <v>98</v>
      </c>
      <c r="F42" s="12" t="str">
        <f>"巢湖学院"</f>
        <v>巢湖学院</v>
      </c>
      <c r="G42" s="13" t="s">
        <v>14</v>
      </c>
      <c r="H42" s="14" t="s">
        <v>22</v>
      </c>
      <c r="I42" s="19">
        <v>71.25</v>
      </c>
      <c r="XEJ42" s="20"/>
      <c r="XEK42" s="20"/>
      <c r="XEL42" s="20"/>
      <c r="XEM42" s="20"/>
      <c r="XEN42" s="20"/>
      <c r="XEO42" s="20"/>
      <c r="XEP42" s="20"/>
      <c r="XEQ42" s="20"/>
      <c r="XER42" s="20"/>
      <c r="XES42" s="20"/>
      <c r="XET42" s="20"/>
      <c r="XEU42" s="20"/>
      <c r="XEV42" s="20"/>
      <c r="XEW42" s="20"/>
      <c r="XEX42" s="20"/>
      <c r="XEY42" s="20"/>
    </row>
    <row r="43" s="2" customFormat="1" ht="25" customHeight="1" spans="1:16379">
      <c r="A43" s="10">
        <v>41</v>
      </c>
      <c r="B43" s="10" t="s">
        <v>10</v>
      </c>
      <c r="C43" s="16" t="s">
        <v>82</v>
      </c>
      <c r="D43" s="16" t="s">
        <v>99</v>
      </c>
      <c r="E43" s="16" t="s">
        <v>100</v>
      </c>
      <c r="F43" s="12" t="str">
        <f>"威海职业学院"</f>
        <v>威海职业学院</v>
      </c>
      <c r="G43" s="13" t="s">
        <v>14</v>
      </c>
      <c r="H43" s="14" t="s">
        <v>15</v>
      </c>
      <c r="I43" s="19">
        <v>70.96</v>
      </c>
      <c r="XEJ43" s="20"/>
      <c r="XEK43" s="20"/>
      <c r="XEL43" s="20"/>
      <c r="XEM43" s="20"/>
      <c r="XEN43" s="20"/>
      <c r="XEO43" s="20"/>
      <c r="XEP43" s="20"/>
      <c r="XEQ43" s="20"/>
      <c r="XER43" s="20"/>
      <c r="XES43" s="20"/>
      <c r="XET43" s="20"/>
      <c r="XEU43" s="20"/>
      <c r="XEV43" s="20"/>
      <c r="XEW43" s="20"/>
      <c r="XEX43" s="20"/>
      <c r="XEY43" s="20"/>
    </row>
    <row r="44" s="2" customFormat="1" ht="25" customHeight="1" spans="1:16379">
      <c r="A44" s="10">
        <v>42</v>
      </c>
      <c r="B44" s="10" t="s">
        <v>10</v>
      </c>
      <c r="C44" s="16" t="s">
        <v>82</v>
      </c>
      <c r="D44" s="16" t="s">
        <v>101</v>
      </c>
      <c r="E44" s="16" t="s">
        <v>102</v>
      </c>
      <c r="F44" s="12" t="str">
        <f>"连云港师范高等专科学校"</f>
        <v>连云港师范高等专科学校</v>
      </c>
      <c r="G44" s="13" t="s">
        <v>14</v>
      </c>
      <c r="H44" s="14" t="s">
        <v>15</v>
      </c>
      <c r="I44" s="19">
        <v>70.615</v>
      </c>
      <c r="XEJ44" s="20"/>
      <c r="XEK44" s="20"/>
      <c r="XEL44" s="20"/>
      <c r="XEM44" s="20"/>
      <c r="XEN44" s="20"/>
      <c r="XEO44" s="20"/>
      <c r="XEP44" s="20"/>
      <c r="XEQ44" s="20"/>
      <c r="XER44" s="20"/>
      <c r="XES44" s="20"/>
      <c r="XET44" s="20"/>
      <c r="XEU44" s="20"/>
      <c r="XEV44" s="20"/>
      <c r="XEW44" s="20"/>
      <c r="XEX44" s="20"/>
      <c r="XEY44" s="20"/>
    </row>
    <row r="45" s="2" customFormat="1" ht="25" customHeight="1" spans="1:16379">
      <c r="A45" s="10">
        <v>43</v>
      </c>
      <c r="B45" s="10" t="s">
        <v>10</v>
      </c>
      <c r="C45" s="11" t="s">
        <v>103</v>
      </c>
      <c r="D45" s="11" t="s">
        <v>104</v>
      </c>
      <c r="E45" s="11" t="s">
        <v>105</v>
      </c>
      <c r="F45" s="12" t="str">
        <f>"吉林师范大学博达学院"</f>
        <v>吉林师范大学博达学院</v>
      </c>
      <c r="G45" s="13" t="s">
        <v>14</v>
      </c>
      <c r="H45" s="14" t="s">
        <v>22</v>
      </c>
      <c r="I45" s="17">
        <v>75.465</v>
      </c>
      <c r="XEJ45" s="20"/>
      <c r="XEK45" s="20"/>
      <c r="XEL45" s="20"/>
      <c r="XEM45" s="20"/>
      <c r="XEN45" s="20"/>
      <c r="XEO45" s="20"/>
      <c r="XEP45" s="20"/>
      <c r="XEQ45" s="20"/>
      <c r="XER45" s="20"/>
      <c r="XES45" s="20"/>
      <c r="XET45" s="20"/>
      <c r="XEU45" s="20"/>
      <c r="XEV45" s="20"/>
      <c r="XEW45" s="20"/>
      <c r="XEX45" s="20"/>
      <c r="XEY45" s="20"/>
    </row>
    <row r="46" s="2" customFormat="1" ht="25" customHeight="1" spans="1:16379">
      <c r="A46" s="10">
        <v>44</v>
      </c>
      <c r="B46" s="10" t="s">
        <v>10</v>
      </c>
      <c r="C46" s="11" t="s">
        <v>103</v>
      </c>
      <c r="D46" s="11" t="s">
        <v>106</v>
      </c>
      <c r="E46" s="11" t="s">
        <v>107</v>
      </c>
      <c r="F46" s="12" t="str">
        <f>"江苏第二师范学院"</f>
        <v>江苏第二师范学院</v>
      </c>
      <c r="G46" s="13" t="s">
        <v>14</v>
      </c>
      <c r="H46" s="14" t="s">
        <v>22</v>
      </c>
      <c r="I46" s="17">
        <v>73.99</v>
      </c>
      <c r="XEJ46" s="20"/>
      <c r="XEK46" s="20"/>
      <c r="XEL46" s="20"/>
      <c r="XEM46" s="20"/>
      <c r="XEN46" s="20"/>
      <c r="XEO46" s="20"/>
      <c r="XEP46" s="20"/>
      <c r="XEQ46" s="20"/>
      <c r="XER46" s="20"/>
      <c r="XES46" s="20"/>
      <c r="XET46" s="20"/>
      <c r="XEU46" s="20"/>
      <c r="XEV46" s="20"/>
      <c r="XEW46" s="20"/>
      <c r="XEX46" s="20"/>
      <c r="XEY46" s="20"/>
    </row>
    <row r="47" s="2" customFormat="1" ht="25" customHeight="1" spans="1:16379">
      <c r="A47" s="10">
        <v>45</v>
      </c>
      <c r="B47" s="10" t="s">
        <v>10</v>
      </c>
      <c r="C47" s="11" t="s">
        <v>103</v>
      </c>
      <c r="D47" s="11" t="s">
        <v>108</v>
      </c>
      <c r="E47" s="11" t="s">
        <v>109</v>
      </c>
      <c r="F47" s="12" t="str">
        <f>"青岛黄海学院"</f>
        <v>青岛黄海学院</v>
      </c>
      <c r="G47" s="13" t="s">
        <v>14</v>
      </c>
      <c r="H47" s="14" t="s">
        <v>22</v>
      </c>
      <c r="I47" s="17">
        <v>73.84</v>
      </c>
      <c r="XEJ47" s="20"/>
      <c r="XEK47" s="20"/>
      <c r="XEL47" s="20"/>
      <c r="XEM47" s="20"/>
      <c r="XEN47" s="20"/>
      <c r="XEO47" s="20"/>
      <c r="XEP47" s="20"/>
      <c r="XEQ47" s="20"/>
      <c r="XER47" s="20"/>
      <c r="XES47" s="20"/>
      <c r="XET47" s="20"/>
      <c r="XEU47" s="20"/>
      <c r="XEV47" s="20"/>
      <c r="XEW47" s="20"/>
      <c r="XEX47" s="20"/>
      <c r="XEY47" s="20"/>
    </row>
    <row r="48" s="2" customFormat="1" ht="25" customHeight="1" spans="1:16379">
      <c r="A48" s="10">
        <v>46</v>
      </c>
      <c r="B48" s="10" t="s">
        <v>10</v>
      </c>
      <c r="C48" s="11" t="s">
        <v>103</v>
      </c>
      <c r="D48" s="11" t="s">
        <v>110</v>
      </c>
      <c r="E48" s="11" t="s">
        <v>111</v>
      </c>
      <c r="F48" s="12" t="str">
        <f>"烟台职业学院"</f>
        <v>烟台职业学院</v>
      </c>
      <c r="G48" s="13" t="s">
        <v>14</v>
      </c>
      <c r="H48" s="14" t="s">
        <v>15</v>
      </c>
      <c r="I48" s="17">
        <v>72.965</v>
      </c>
      <c r="XEJ48" s="20"/>
      <c r="XEK48" s="20"/>
      <c r="XEL48" s="20"/>
      <c r="XEM48" s="20"/>
      <c r="XEN48" s="20"/>
      <c r="XEO48" s="20"/>
      <c r="XEP48" s="20"/>
      <c r="XEQ48" s="20"/>
      <c r="XER48" s="20"/>
      <c r="XES48" s="20"/>
      <c r="XET48" s="20"/>
      <c r="XEU48" s="20"/>
      <c r="XEV48" s="20"/>
      <c r="XEW48" s="20"/>
      <c r="XEX48" s="20"/>
      <c r="XEY48" s="20"/>
    </row>
    <row r="49" s="2" customFormat="1" ht="25" customHeight="1" spans="1:16379">
      <c r="A49" s="10">
        <v>47</v>
      </c>
      <c r="B49" s="10" t="s">
        <v>10</v>
      </c>
      <c r="C49" s="11" t="s">
        <v>103</v>
      </c>
      <c r="D49" s="11" t="s">
        <v>112</v>
      </c>
      <c r="E49" s="11" t="s">
        <v>113</v>
      </c>
      <c r="F49" s="12" t="str">
        <f>"南京晓庄学院"</f>
        <v>南京晓庄学院</v>
      </c>
      <c r="G49" s="13" t="s">
        <v>14</v>
      </c>
      <c r="H49" s="14" t="s">
        <v>22</v>
      </c>
      <c r="I49" s="17">
        <v>72.63</v>
      </c>
      <c r="XEJ49" s="20"/>
      <c r="XEK49" s="20"/>
      <c r="XEL49" s="20"/>
      <c r="XEM49" s="20"/>
      <c r="XEN49" s="20"/>
      <c r="XEO49" s="20"/>
      <c r="XEP49" s="20"/>
      <c r="XEQ49" s="20"/>
      <c r="XER49" s="20"/>
      <c r="XES49" s="20"/>
      <c r="XET49" s="20"/>
      <c r="XEU49" s="20"/>
      <c r="XEV49" s="20"/>
      <c r="XEW49" s="20"/>
      <c r="XEX49" s="20"/>
      <c r="XEY49" s="20"/>
    </row>
    <row r="50" s="2" customFormat="1" ht="25" customHeight="1" spans="1:16379">
      <c r="A50" s="10">
        <v>48</v>
      </c>
      <c r="B50" s="10" t="s">
        <v>10</v>
      </c>
      <c r="C50" s="11" t="s">
        <v>103</v>
      </c>
      <c r="D50" s="11" t="s">
        <v>114</v>
      </c>
      <c r="E50" s="11" t="s">
        <v>115</v>
      </c>
      <c r="F50" s="12" t="str">
        <f>"枣庄学院"</f>
        <v>枣庄学院</v>
      </c>
      <c r="G50" s="13" t="s">
        <v>14</v>
      </c>
      <c r="H50" s="14" t="s">
        <v>22</v>
      </c>
      <c r="I50" s="17">
        <v>72.5</v>
      </c>
      <c r="XEJ50" s="20"/>
      <c r="XEK50" s="20"/>
      <c r="XEL50" s="20"/>
      <c r="XEM50" s="20"/>
      <c r="XEN50" s="20"/>
      <c r="XEO50" s="20"/>
      <c r="XEP50" s="20"/>
      <c r="XEQ50" s="20"/>
      <c r="XER50" s="20"/>
      <c r="XES50" s="20"/>
      <c r="XET50" s="20"/>
      <c r="XEU50" s="20"/>
      <c r="XEV50" s="20"/>
      <c r="XEW50" s="20"/>
      <c r="XEX50" s="20"/>
      <c r="XEY50" s="20"/>
    </row>
    <row r="51" s="2" customFormat="1" ht="25" customHeight="1" spans="1:16379">
      <c r="A51" s="10">
        <v>49</v>
      </c>
      <c r="B51" s="10" t="s">
        <v>10</v>
      </c>
      <c r="C51" s="11" t="s">
        <v>103</v>
      </c>
      <c r="D51" s="11" t="s">
        <v>116</v>
      </c>
      <c r="E51" s="11" t="s">
        <v>117</v>
      </c>
      <c r="F51" s="12" t="str">
        <f>"阜阳幼儿师范高等专科学校"</f>
        <v>阜阳幼儿师范高等专科学校</v>
      </c>
      <c r="G51" s="13" t="s">
        <v>14</v>
      </c>
      <c r="H51" s="14" t="s">
        <v>15</v>
      </c>
      <c r="I51" s="17">
        <v>72.495</v>
      </c>
      <c r="XEJ51" s="20"/>
      <c r="XEK51" s="20"/>
      <c r="XEL51" s="20"/>
      <c r="XEM51" s="20"/>
      <c r="XEN51" s="20"/>
      <c r="XEO51" s="20"/>
      <c r="XEP51" s="20"/>
      <c r="XEQ51" s="20"/>
      <c r="XER51" s="20"/>
      <c r="XES51" s="20"/>
      <c r="XET51" s="20"/>
      <c r="XEU51" s="20"/>
      <c r="XEV51" s="20"/>
      <c r="XEW51" s="20"/>
      <c r="XEX51" s="20"/>
      <c r="XEY51" s="20"/>
    </row>
    <row r="52" s="2" customFormat="1" ht="25" customHeight="1" spans="1:16379">
      <c r="A52" s="10">
        <v>50</v>
      </c>
      <c r="B52" s="10" t="s">
        <v>10</v>
      </c>
      <c r="C52" s="11" t="s">
        <v>103</v>
      </c>
      <c r="D52" s="11" t="s">
        <v>118</v>
      </c>
      <c r="E52" s="11" t="s">
        <v>119</v>
      </c>
      <c r="F52" s="12" t="str">
        <f>"安徽师范大学"</f>
        <v>安徽师范大学</v>
      </c>
      <c r="G52" s="13" t="s">
        <v>14</v>
      </c>
      <c r="H52" s="14" t="s">
        <v>22</v>
      </c>
      <c r="I52" s="17">
        <v>72.415</v>
      </c>
      <c r="XEJ52" s="20"/>
      <c r="XEK52" s="20"/>
      <c r="XEL52" s="20"/>
      <c r="XEM52" s="20"/>
      <c r="XEN52" s="20"/>
      <c r="XEO52" s="20"/>
      <c r="XEP52" s="20"/>
      <c r="XEQ52" s="20"/>
      <c r="XER52" s="20"/>
      <c r="XES52" s="20"/>
      <c r="XET52" s="20"/>
      <c r="XEU52" s="20"/>
      <c r="XEV52" s="20"/>
      <c r="XEW52" s="20"/>
      <c r="XEX52" s="20"/>
      <c r="XEY52" s="20"/>
    </row>
    <row r="53" s="2" customFormat="1" ht="25" customHeight="1" spans="1:16379">
      <c r="A53" s="10">
        <v>51</v>
      </c>
      <c r="B53" s="10" t="s">
        <v>10</v>
      </c>
      <c r="C53" s="11" t="s">
        <v>103</v>
      </c>
      <c r="D53" s="11" t="s">
        <v>120</v>
      </c>
      <c r="E53" s="11" t="s">
        <v>121</v>
      </c>
      <c r="F53" s="12" t="str">
        <f>"青岛滨海学院"</f>
        <v>青岛滨海学院</v>
      </c>
      <c r="G53" s="13" t="s">
        <v>14</v>
      </c>
      <c r="H53" s="14" t="s">
        <v>15</v>
      </c>
      <c r="I53" s="17">
        <v>72.365</v>
      </c>
      <c r="XEJ53" s="20"/>
      <c r="XEK53" s="20"/>
      <c r="XEL53" s="20"/>
      <c r="XEM53" s="20"/>
      <c r="XEN53" s="20"/>
      <c r="XEO53" s="20"/>
      <c r="XEP53" s="20"/>
      <c r="XEQ53" s="20"/>
      <c r="XER53" s="20"/>
      <c r="XES53" s="20"/>
      <c r="XET53" s="20"/>
      <c r="XEU53" s="20"/>
      <c r="XEV53" s="20"/>
      <c r="XEW53" s="20"/>
      <c r="XEX53" s="20"/>
      <c r="XEY53" s="20"/>
    </row>
    <row r="54" s="2" customFormat="1" ht="25" customHeight="1" spans="1:16379">
      <c r="A54" s="10">
        <v>52</v>
      </c>
      <c r="B54" s="10" t="s">
        <v>10</v>
      </c>
      <c r="C54" s="11" t="s">
        <v>103</v>
      </c>
      <c r="D54" s="11" t="s">
        <v>122</v>
      </c>
      <c r="E54" s="11" t="s">
        <v>123</v>
      </c>
      <c r="F54" s="12" t="str">
        <f>"安徽师范大学"</f>
        <v>安徽师范大学</v>
      </c>
      <c r="G54" s="13" t="s">
        <v>14</v>
      </c>
      <c r="H54" s="14" t="s">
        <v>22</v>
      </c>
      <c r="I54" s="17">
        <v>72.265</v>
      </c>
      <c r="XEJ54" s="20"/>
      <c r="XEK54" s="20"/>
      <c r="XEL54" s="20"/>
      <c r="XEM54" s="20"/>
      <c r="XEN54" s="20"/>
      <c r="XEO54" s="20"/>
      <c r="XEP54" s="20"/>
      <c r="XEQ54" s="20"/>
      <c r="XER54" s="20"/>
      <c r="XES54" s="20"/>
      <c r="XET54" s="20"/>
      <c r="XEU54" s="20"/>
      <c r="XEV54" s="20"/>
      <c r="XEW54" s="20"/>
      <c r="XEX54" s="20"/>
      <c r="XEY54" s="20"/>
    </row>
    <row r="55" s="2" customFormat="1" ht="25" customHeight="1" spans="1:16379">
      <c r="A55" s="10">
        <v>53</v>
      </c>
      <c r="B55" s="10" t="s">
        <v>10</v>
      </c>
      <c r="C55" s="16" t="s">
        <v>124</v>
      </c>
      <c r="D55" s="16" t="s">
        <v>125</v>
      </c>
      <c r="E55" s="16" t="s">
        <v>126</v>
      </c>
      <c r="F55" s="12" t="str">
        <f>"宿州学院"</f>
        <v>宿州学院</v>
      </c>
      <c r="G55" s="13" t="s">
        <v>14</v>
      </c>
      <c r="H55" s="14" t="s">
        <v>15</v>
      </c>
      <c r="I55" s="19">
        <v>75.035</v>
      </c>
      <c r="XEJ55" s="20"/>
      <c r="XEK55" s="20"/>
      <c r="XEL55" s="20"/>
      <c r="XEM55" s="20"/>
      <c r="XEN55" s="20"/>
      <c r="XEO55" s="20"/>
      <c r="XEP55" s="20"/>
      <c r="XEQ55" s="20"/>
      <c r="XER55" s="20"/>
      <c r="XES55" s="20"/>
      <c r="XET55" s="20"/>
      <c r="XEU55" s="20"/>
      <c r="XEV55" s="20"/>
      <c r="XEW55" s="20"/>
      <c r="XEX55" s="20"/>
      <c r="XEY55" s="20"/>
    </row>
    <row r="56" s="2" customFormat="1" ht="25" customHeight="1" spans="1:16379">
      <c r="A56" s="10">
        <v>54</v>
      </c>
      <c r="B56" s="10" t="s">
        <v>10</v>
      </c>
      <c r="C56" s="16" t="s">
        <v>124</v>
      </c>
      <c r="D56" s="16" t="s">
        <v>127</v>
      </c>
      <c r="E56" s="16" t="s">
        <v>128</v>
      </c>
      <c r="F56" s="12" t="str">
        <f>"国家开放大学"</f>
        <v>国家开放大学</v>
      </c>
      <c r="G56" s="13" t="s">
        <v>14</v>
      </c>
      <c r="H56" s="14" t="s">
        <v>22</v>
      </c>
      <c r="I56" s="19">
        <v>74.535</v>
      </c>
      <c r="XEJ56" s="20"/>
      <c r="XEK56" s="20"/>
      <c r="XEL56" s="20"/>
      <c r="XEM56" s="20"/>
      <c r="XEN56" s="20"/>
      <c r="XEO56" s="20"/>
      <c r="XEP56" s="20"/>
      <c r="XEQ56" s="20"/>
      <c r="XER56" s="20"/>
      <c r="XES56" s="20"/>
      <c r="XET56" s="20"/>
      <c r="XEU56" s="20"/>
      <c r="XEV56" s="20"/>
      <c r="XEW56" s="20"/>
      <c r="XEX56" s="20"/>
      <c r="XEY56" s="20"/>
    </row>
    <row r="57" s="2" customFormat="1" ht="25" customHeight="1" spans="1:16379">
      <c r="A57" s="10">
        <v>55</v>
      </c>
      <c r="B57" s="10" t="s">
        <v>10</v>
      </c>
      <c r="C57" s="16" t="s">
        <v>124</v>
      </c>
      <c r="D57" s="16" t="s">
        <v>129</v>
      </c>
      <c r="E57" s="16" t="s">
        <v>130</v>
      </c>
      <c r="F57" s="12" t="str">
        <f>"亳州学院"</f>
        <v>亳州学院</v>
      </c>
      <c r="G57" s="13" t="s">
        <v>14</v>
      </c>
      <c r="H57" s="14" t="s">
        <v>22</v>
      </c>
      <c r="I57" s="19">
        <v>74.355</v>
      </c>
      <c r="XEJ57" s="20"/>
      <c r="XEK57" s="20"/>
      <c r="XEL57" s="20"/>
      <c r="XEM57" s="20"/>
      <c r="XEN57" s="20"/>
      <c r="XEO57" s="20"/>
      <c r="XEP57" s="20"/>
      <c r="XEQ57" s="20"/>
      <c r="XER57" s="20"/>
      <c r="XES57" s="20"/>
      <c r="XET57" s="20"/>
      <c r="XEU57" s="20"/>
      <c r="XEV57" s="20"/>
      <c r="XEW57" s="20"/>
      <c r="XEX57" s="20"/>
      <c r="XEY57" s="20"/>
    </row>
    <row r="58" s="2" customFormat="1" ht="25" customHeight="1" spans="1:16379">
      <c r="A58" s="10">
        <v>56</v>
      </c>
      <c r="B58" s="10" t="s">
        <v>10</v>
      </c>
      <c r="C58" s="16" t="s">
        <v>124</v>
      </c>
      <c r="D58" s="16" t="s">
        <v>131</v>
      </c>
      <c r="E58" s="16" t="s">
        <v>132</v>
      </c>
      <c r="F58" s="12" t="str">
        <f>"亳州职业技术学院"</f>
        <v>亳州职业技术学院</v>
      </c>
      <c r="G58" s="13" t="s">
        <v>14</v>
      </c>
      <c r="H58" s="14" t="s">
        <v>15</v>
      </c>
      <c r="I58" s="19">
        <v>73.785</v>
      </c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  <c r="XEV58" s="20"/>
      <c r="XEW58" s="20"/>
      <c r="XEX58" s="20"/>
      <c r="XEY58" s="20"/>
    </row>
    <row r="59" s="2" customFormat="1" ht="25" customHeight="1" spans="1:16379">
      <c r="A59" s="10">
        <v>57</v>
      </c>
      <c r="B59" s="10" t="s">
        <v>10</v>
      </c>
      <c r="C59" s="16" t="s">
        <v>124</v>
      </c>
      <c r="D59" s="16" t="s">
        <v>133</v>
      </c>
      <c r="E59" s="16" t="s">
        <v>134</v>
      </c>
      <c r="F59" s="12" t="str">
        <f>"江苏师范大学"</f>
        <v>江苏师范大学</v>
      </c>
      <c r="G59" s="13" t="s">
        <v>14</v>
      </c>
      <c r="H59" s="14" t="s">
        <v>22</v>
      </c>
      <c r="I59" s="19">
        <v>73.655</v>
      </c>
      <c r="XEJ59" s="20"/>
      <c r="XEK59" s="20"/>
      <c r="XEL59" s="20"/>
      <c r="XEM59" s="20"/>
      <c r="XEN59" s="20"/>
      <c r="XEO59" s="20"/>
      <c r="XEP59" s="20"/>
      <c r="XEQ59" s="20"/>
      <c r="XER59" s="20"/>
      <c r="XES59" s="20"/>
      <c r="XET59" s="20"/>
      <c r="XEU59" s="20"/>
      <c r="XEV59" s="20"/>
      <c r="XEW59" s="20"/>
      <c r="XEX59" s="20"/>
      <c r="XEY59" s="20"/>
    </row>
    <row r="60" s="2" customFormat="1" ht="25" customHeight="1" spans="1:16379">
      <c r="A60" s="10">
        <v>58</v>
      </c>
      <c r="B60" s="10" t="s">
        <v>10</v>
      </c>
      <c r="C60" s="16" t="s">
        <v>124</v>
      </c>
      <c r="D60" s="16" t="s">
        <v>135</v>
      </c>
      <c r="E60" s="16" t="s">
        <v>136</v>
      </c>
      <c r="F60" s="12" t="str">
        <f>"阜阳师范大学"</f>
        <v>阜阳师范大学</v>
      </c>
      <c r="G60" s="13" t="s">
        <v>14</v>
      </c>
      <c r="H60" s="14" t="s">
        <v>22</v>
      </c>
      <c r="I60" s="19">
        <v>73.58</v>
      </c>
      <c r="XEJ60" s="20"/>
      <c r="XEK60" s="20"/>
      <c r="XEL60" s="20"/>
      <c r="XEM60" s="20"/>
      <c r="XEN60" s="20"/>
      <c r="XEO60" s="20"/>
      <c r="XEP60" s="20"/>
      <c r="XEQ60" s="20"/>
      <c r="XER60" s="20"/>
      <c r="XES60" s="20"/>
      <c r="XET60" s="20"/>
      <c r="XEU60" s="20"/>
      <c r="XEV60" s="20"/>
      <c r="XEW60" s="20"/>
      <c r="XEX60" s="20"/>
      <c r="XEY60" s="20"/>
    </row>
    <row r="61" s="2" customFormat="1" ht="25" customHeight="1" spans="1:16379">
      <c r="A61" s="10">
        <v>59</v>
      </c>
      <c r="B61" s="10" t="s">
        <v>10</v>
      </c>
      <c r="C61" s="16" t="s">
        <v>124</v>
      </c>
      <c r="D61" s="16" t="s">
        <v>137</v>
      </c>
      <c r="E61" s="16" t="s">
        <v>138</v>
      </c>
      <c r="F61" s="12" t="str">
        <f>"山东外国语职业技术大学"</f>
        <v>山东外国语职业技术大学</v>
      </c>
      <c r="G61" s="13" t="s">
        <v>14</v>
      </c>
      <c r="H61" s="14" t="s">
        <v>22</v>
      </c>
      <c r="I61" s="19">
        <v>72.625</v>
      </c>
      <c r="XEJ61" s="20"/>
      <c r="XEK61" s="20"/>
      <c r="XEL61" s="20"/>
      <c r="XEM61" s="20"/>
      <c r="XEN61" s="20"/>
      <c r="XEO61" s="20"/>
      <c r="XEP61" s="20"/>
      <c r="XEQ61" s="20"/>
      <c r="XER61" s="20"/>
      <c r="XES61" s="20"/>
      <c r="XET61" s="20"/>
      <c r="XEU61" s="20"/>
      <c r="XEV61" s="20"/>
      <c r="XEW61" s="20"/>
      <c r="XEX61" s="20"/>
      <c r="XEY61" s="20"/>
    </row>
    <row r="62" s="2" customFormat="1" ht="25" customHeight="1" spans="1:16379">
      <c r="A62" s="10">
        <v>60</v>
      </c>
      <c r="B62" s="10" t="s">
        <v>10</v>
      </c>
      <c r="C62" s="16" t="s">
        <v>124</v>
      </c>
      <c r="D62" s="16" t="s">
        <v>139</v>
      </c>
      <c r="E62" s="16" t="s">
        <v>140</v>
      </c>
      <c r="F62" s="12" t="str">
        <f>"商丘师范学院"</f>
        <v>商丘师范学院</v>
      </c>
      <c r="G62" s="13" t="s">
        <v>14</v>
      </c>
      <c r="H62" s="14" t="s">
        <v>22</v>
      </c>
      <c r="I62" s="19">
        <v>72.56</v>
      </c>
      <c r="XEJ62" s="20"/>
      <c r="XEK62" s="20"/>
      <c r="XEL62" s="20"/>
      <c r="XEM62" s="20"/>
      <c r="XEN62" s="20"/>
      <c r="XEO62" s="20"/>
      <c r="XEP62" s="20"/>
      <c r="XEQ62" s="20"/>
      <c r="XER62" s="20"/>
      <c r="XES62" s="20"/>
      <c r="XET62" s="20"/>
      <c r="XEU62" s="20"/>
      <c r="XEV62" s="20"/>
      <c r="XEW62" s="20"/>
      <c r="XEX62" s="20"/>
      <c r="XEY62" s="20"/>
    </row>
    <row r="63" s="2" customFormat="1" ht="25" customHeight="1" spans="1:16379">
      <c r="A63" s="10">
        <v>61</v>
      </c>
      <c r="B63" s="10" t="s">
        <v>10</v>
      </c>
      <c r="C63" s="16" t="s">
        <v>124</v>
      </c>
      <c r="D63" s="16" t="s">
        <v>141</v>
      </c>
      <c r="E63" s="16" t="s">
        <v>142</v>
      </c>
      <c r="F63" s="12" t="str">
        <f>"阜阳幼儿师范高等专科学校"</f>
        <v>阜阳幼儿师范高等专科学校</v>
      </c>
      <c r="G63" s="13" t="s">
        <v>14</v>
      </c>
      <c r="H63" s="14" t="s">
        <v>15</v>
      </c>
      <c r="I63" s="19">
        <v>72.474</v>
      </c>
      <c r="XEJ63" s="20"/>
      <c r="XEK63" s="20"/>
      <c r="XEL63" s="20"/>
      <c r="XEM63" s="20"/>
      <c r="XEN63" s="20"/>
      <c r="XEO63" s="20"/>
      <c r="XEP63" s="20"/>
      <c r="XEQ63" s="20"/>
      <c r="XER63" s="20"/>
      <c r="XES63" s="20"/>
      <c r="XET63" s="20"/>
      <c r="XEU63" s="20"/>
      <c r="XEV63" s="20"/>
      <c r="XEW63" s="20"/>
      <c r="XEX63" s="20"/>
      <c r="XEY63" s="20"/>
    </row>
    <row r="64" s="2" customFormat="1" ht="25" customHeight="1" spans="1:16379">
      <c r="A64" s="10">
        <v>62</v>
      </c>
      <c r="B64" s="10" t="s">
        <v>10</v>
      </c>
      <c r="C64" s="16" t="s">
        <v>124</v>
      </c>
      <c r="D64" s="16" t="s">
        <v>143</v>
      </c>
      <c r="E64" s="16" t="s">
        <v>144</v>
      </c>
      <c r="F64" s="12" t="str">
        <f>"长春师范大学"</f>
        <v>长春师范大学</v>
      </c>
      <c r="G64" s="13" t="s">
        <v>14</v>
      </c>
      <c r="H64" s="14" t="s">
        <v>22</v>
      </c>
      <c r="I64" s="19">
        <v>71.485</v>
      </c>
      <c r="XEJ64" s="20"/>
      <c r="XEK64" s="20"/>
      <c r="XEL64" s="20"/>
      <c r="XEM64" s="20"/>
      <c r="XEN64" s="20"/>
      <c r="XEO64" s="20"/>
      <c r="XEP64" s="20"/>
      <c r="XEQ64" s="20"/>
      <c r="XER64" s="20"/>
      <c r="XES64" s="20"/>
      <c r="XET64" s="20"/>
      <c r="XEU64" s="20"/>
      <c r="XEV64" s="20"/>
      <c r="XEW64" s="20"/>
      <c r="XEX64" s="20"/>
      <c r="XEY64" s="20"/>
    </row>
    <row r="65" s="2" customFormat="1" ht="25" customHeight="1" spans="1:16379">
      <c r="A65" s="10">
        <v>63</v>
      </c>
      <c r="B65" s="10" t="s">
        <v>10</v>
      </c>
      <c r="C65" s="11" t="s">
        <v>145</v>
      </c>
      <c r="D65" s="11" t="s">
        <v>146</v>
      </c>
      <c r="E65" s="11" t="s">
        <v>147</v>
      </c>
      <c r="F65" s="12" t="str">
        <f>"潍坊学院"</f>
        <v>潍坊学院</v>
      </c>
      <c r="G65" s="13" t="s">
        <v>14</v>
      </c>
      <c r="H65" s="14" t="s">
        <v>22</v>
      </c>
      <c r="I65" s="17">
        <v>76.975</v>
      </c>
      <c r="XEJ65" s="20"/>
      <c r="XEK65" s="20"/>
      <c r="XEL65" s="20"/>
      <c r="XEM65" s="20"/>
      <c r="XEN65" s="20"/>
      <c r="XEO65" s="20"/>
      <c r="XEP65" s="20"/>
      <c r="XEQ65" s="20"/>
      <c r="XER65" s="20"/>
      <c r="XES65" s="20"/>
      <c r="XET65" s="20"/>
      <c r="XEU65" s="20"/>
      <c r="XEV65" s="20"/>
      <c r="XEW65" s="20"/>
      <c r="XEX65" s="20"/>
      <c r="XEY65" s="20"/>
    </row>
    <row r="66" s="2" customFormat="1" ht="25" customHeight="1" spans="1:16379">
      <c r="A66" s="10">
        <v>64</v>
      </c>
      <c r="B66" s="10" t="s">
        <v>10</v>
      </c>
      <c r="C66" s="11" t="s">
        <v>145</v>
      </c>
      <c r="D66" s="11" t="s">
        <v>148</v>
      </c>
      <c r="E66" s="11" t="s">
        <v>149</v>
      </c>
      <c r="F66" s="12" t="str">
        <f>"徐州幼儿师范高等专科学校"</f>
        <v>徐州幼儿师范高等专科学校</v>
      </c>
      <c r="G66" s="13" t="s">
        <v>14</v>
      </c>
      <c r="H66" s="14" t="s">
        <v>15</v>
      </c>
      <c r="I66" s="17">
        <v>73.443</v>
      </c>
      <c r="XEJ66" s="20"/>
      <c r="XEK66" s="20"/>
      <c r="XEL66" s="20"/>
      <c r="XEM66" s="20"/>
      <c r="XEN66" s="20"/>
      <c r="XEO66" s="20"/>
      <c r="XEP66" s="20"/>
      <c r="XEQ66" s="20"/>
      <c r="XER66" s="20"/>
      <c r="XES66" s="20"/>
      <c r="XET66" s="20"/>
      <c r="XEU66" s="20"/>
      <c r="XEV66" s="20"/>
      <c r="XEW66" s="20"/>
      <c r="XEX66" s="20"/>
      <c r="XEY66" s="20"/>
    </row>
    <row r="67" s="2" customFormat="1" ht="25" customHeight="1" spans="1:16379">
      <c r="A67" s="10">
        <v>65</v>
      </c>
      <c r="B67" s="10" t="s">
        <v>10</v>
      </c>
      <c r="C67" s="11" t="s">
        <v>145</v>
      </c>
      <c r="D67" s="11" t="s">
        <v>150</v>
      </c>
      <c r="E67" s="11" t="s">
        <v>151</v>
      </c>
      <c r="F67" s="12" t="str">
        <f>"江苏第二师范学院"</f>
        <v>江苏第二师范学院</v>
      </c>
      <c r="G67" s="13" t="s">
        <v>14</v>
      </c>
      <c r="H67" s="14" t="s">
        <v>22</v>
      </c>
      <c r="I67" s="17">
        <v>73.419</v>
      </c>
      <c r="XEJ67" s="20"/>
      <c r="XEK67" s="20"/>
      <c r="XEL67" s="20"/>
      <c r="XEM67" s="20"/>
      <c r="XEN67" s="20"/>
      <c r="XEO67" s="20"/>
      <c r="XEP67" s="20"/>
      <c r="XEQ67" s="20"/>
      <c r="XER67" s="20"/>
      <c r="XES67" s="20"/>
      <c r="XET67" s="20"/>
      <c r="XEU67" s="20"/>
      <c r="XEV67" s="20"/>
      <c r="XEW67" s="20"/>
      <c r="XEX67" s="20"/>
      <c r="XEY67" s="20"/>
    </row>
    <row r="68" s="2" customFormat="1" ht="25" customHeight="1" spans="1:16379">
      <c r="A68" s="10">
        <v>66</v>
      </c>
      <c r="B68" s="10" t="s">
        <v>10</v>
      </c>
      <c r="C68" s="11" t="s">
        <v>145</v>
      </c>
      <c r="D68" s="11" t="s">
        <v>152</v>
      </c>
      <c r="E68" s="11" t="s">
        <v>153</v>
      </c>
      <c r="F68" s="12" t="str">
        <f>"合肥师范学院"</f>
        <v>合肥师范学院</v>
      </c>
      <c r="G68" s="13" t="s">
        <v>14</v>
      </c>
      <c r="H68" s="14" t="s">
        <v>22</v>
      </c>
      <c r="I68" s="17">
        <v>73.119</v>
      </c>
      <c r="XEJ68" s="20"/>
      <c r="XEK68" s="20"/>
      <c r="XEL68" s="20"/>
      <c r="XEM68" s="20"/>
      <c r="XEN68" s="20"/>
      <c r="XEO68" s="20"/>
      <c r="XEP68" s="20"/>
      <c r="XEQ68" s="20"/>
      <c r="XER68" s="20"/>
      <c r="XES68" s="20"/>
      <c r="XET68" s="20"/>
      <c r="XEU68" s="20"/>
      <c r="XEV68" s="20"/>
      <c r="XEW68" s="20"/>
      <c r="XEX68" s="20"/>
      <c r="XEY68" s="20"/>
    </row>
    <row r="69" s="2" customFormat="1" ht="25" customHeight="1" spans="1:16379">
      <c r="A69" s="10">
        <v>67</v>
      </c>
      <c r="B69" s="10" t="s">
        <v>10</v>
      </c>
      <c r="C69" s="11" t="s">
        <v>145</v>
      </c>
      <c r="D69" s="11" t="s">
        <v>154</v>
      </c>
      <c r="E69" s="11" t="s">
        <v>155</v>
      </c>
      <c r="F69" s="12" t="str">
        <f>"洛阳理工学院"</f>
        <v>洛阳理工学院</v>
      </c>
      <c r="G69" s="13" t="s">
        <v>14</v>
      </c>
      <c r="H69" s="14" t="s">
        <v>22</v>
      </c>
      <c r="I69" s="17">
        <v>72.77</v>
      </c>
      <c r="XEJ69" s="20"/>
      <c r="XEK69" s="20"/>
      <c r="XEL69" s="20"/>
      <c r="XEM69" s="20"/>
      <c r="XEN69" s="20"/>
      <c r="XEO69" s="20"/>
      <c r="XEP69" s="20"/>
      <c r="XEQ69" s="20"/>
      <c r="XER69" s="20"/>
      <c r="XES69" s="20"/>
      <c r="XET69" s="20"/>
      <c r="XEU69" s="20"/>
      <c r="XEV69" s="20"/>
      <c r="XEW69" s="20"/>
      <c r="XEX69" s="20"/>
      <c r="XEY69" s="20"/>
    </row>
    <row r="70" s="2" customFormat="1" ht="25" customHeight="1" spans="1:16379">
      <c r="A70" s="10">
        <v>68</v>
      </c>
      <c r="B70" s="10" t="s">
        <v>10</v>
      </c>
      <c r="C70" s="11" t="s">
        <v>145</v>
      </c>
      <c r="D70" s="11" t="s">
        <v>156</v>
      </c>
      <c r="E70" s="11" t="s">
        <v>157</v>
      </c>
      <c r="F70" s="12" t="str">
        <f>"江苏师范大学"</f>
        <v>江苏师范大学</v>
      </c>
      <c r="G70" s="13" t="s">
        <v>14</v>
      </c>
      <c r="H70" s="14" t="s">
        <v>22</v>
      </c>
      <c r="I70" s="17">
        <v>72.18</v>
      </c>
      <c r="XEJ70" s="20"/>
      <c r="XEK70" s="20"/>
      <c r="XEL70" s="20"/>
      <c r="XEM70" s="20"/>
      <c r="XEN70" s="20"/>
      <c r="XEO70" s="20"/>
      <c r="XEP70" s="20"/>
      <c r="XEQ70" s="20"/>
      <c r="XER70" s="20"/>
      <c r="XES70" s="20"/>
      <c r="XET70" s="20"/>
      <c r="XEU70" s="20"/>
      <c r="XEV70" s="20"/>
      <c r="XEW70" s="20"/>
      <c r="XEX70" s="20"/>
      <c r="XEY70" s="20"/>
    </row>
    <row r="71" s="2" customFormat="1" ht="25" customHeight="1" spans="1:16379">
      <c r="A71" s="10">
        <v>69</v>
      </c>
      <c r="B71" s="10" t="s">
        <v>10</v>
      </c>
      <c r="C71" s="11" t="s">
        <v>145</v>
      </c>
      <c r="D71" s="11" t="s">
        <v>158</v>
      </c>
      <c r="E71" s="11" t="s">
        <v>159</v>
      </c>
      <c r="F71" s="12" t="str">
        <f>"亳州学院"</f>
        <v>亳州学院</v>
      </c>
      <c r="G71" s="13" t="s">
        <v>14</v>
      </c>
      <c r="H71" s="14" t="s">
        <v>22</v>
      </c>
      <c r="I71" s="17">
        <v>71.849</v>
      </c>
      <c r="XEJ71" s="20"/>
      <c r="XEK71" s="20"/>
      <c r="XEL71" s="20"/>
      <c r="XEM71" s="20"/>
      <c r="XEN71" s="20"/>
      <c r="XEO71" s="20"/>
      <c r="XEP71" s="20"/>
      <c r="XEQ71" s="20"/>
      <c r="XER71" s="20"/>
      <c r="XES71" s="20"/>
      <c r="XET71" s="20"/>
      <c r="XEU71" s="20"/>
      <c r="XEV71" s="20"/>
      <c r="XEW71" s="20"/>
      <c r="XEX71" s="20"/>
      <c r="XEY71" s="20"/>
    </row>
    <row r="72" s="2" customFormat="1" ht="25" customHeight="1" spans="1:16379">
      <c r="A72" s="10">
        <v>70</v>
      </c>
      <c r="B72" s="10" t="s">
        <v>10</v>
      </c>
      <c r="C72" s="11" t="s">
        <v>145</v>
      </c>
      <c r="D72" s="11" t="s">
        <v>160</v>
      </c>
      <c r="E72" s="11" t="s">
        <v>161</v>
      </c>
      <c r="F72" s="12" t="str">
        <f>"阜阳职业技术学院"</f>
        <v>阜阳职业技术学院</v>
      </c>
      <c r="G72" s="13" t="s">
        <v>14</v>
      </c>
      <c r="H72" s="14" t="s">
        <v>15</v>
      </c>
      <c r="I72" s="17">
        <v>71.763</v>
      </c>
      <c r="XEJ72" s="20"/>
      <c r="XEK72" s="20"/>
      <c r="XEL72" s="20"/>
      <c r="XEM72" s="20"/>
      <c r="XEN72" s="20"/>
      <c r="XEO72" s="20"/>
      <c r="XEP72" s="20"/>
      <c r="XEQ72" s="20"/>
      <c r="XER72" s="20"/>
      <c r="XES72" s="20"/>
      <c r="XET72" s="20"/>
      <c r="XEU72" s="20"/>
      <c r="XEV72" s="20"/>
      <c r="XEW72" s="20"/>
      <c r="XEX72" s="20"/>
      <c r="XEY72" s="20"/>
    </row>
    <row r="73" s="2" customFormat="1" ht="25" customHeight="1" spans="1:16379">
      <c r="A73" s="10">
        <v>71</v>
      </c>
      <c r="B73" s="10" t="s">
        <v>10</v>
      </c>
      <c r="C73" s="11" t="s">
        <v>145</v>
      </c>
      <c r="D73" s="11" t="s">
        <v>162</v>
      </c>
      <c r="E73" s="11" t="s">
        <v>163</v>
      </c>
      <c r="F73" s="12" t="str">
        <f>"潍坊工程职业学院"</f>
        <v>潍坊工程职业学院</v>
      </c>
      <c r="G73" s="13" t="s">
        <v>14</v>
      </c>
      <c r="H73" s="14" t="s">
        <v>15</v>
      </c>
      <c r="I73" s="17">
        <v>71.548</v>
      </c>
      <c r="XEJ73" s="20"/>
      <c r="XEK73" s="20"/>
      <c r="XEL73" s="20"/>
      <c r="XEM73" s="20"/>
      <c r="XEN73" s="20"/>
      <c r="XEO73" s="20"/>
      <c r="XEP73" s="20"/>
      <c r="XEQ73" s="20"/>
      <c r="XER73" s="20"/>
      <c r="XES73" s="20"/>
      <c r="XET73" s="20"/>
      <c r="XEU73" s="20"/>
      <c r="XEV73" s="20"/>
      <c r="XEW73" s="20"/>
      <c r="XEX73" s="20"/>
      <c r="XEY73" s="20"/>
    </row>
    <row r="74" s="2" customFormat="1" ht="25" customHeight="1" spans="1:16379">
      <c r="A74" s="10">
        <v>72</v>
      </c>
      <c r="B74" s="10" t="s">
        <v>10</v>
      </c>
      <c r="C74" s="11" t="s">
        <v>145</v>
      </c>
      <c r="D74" s="11" t="s">
        <v>164</v>
      </c>
      <c r="E74" s="11" t="s">
        <v>165</v>
      </c>
      <c r="F74" s="12" t="str">
        <f>"江苏第二师范学院"</f>
        <v>江苏第二师范学院</v>
      </c>
      <c r="G74" s="13" t="s">
        <v>14</v>
      </c>
      <c r="H74" s="14" t="s">
        <v>22</v>
      </c>
      <c r="I74" s="17">
        <v>71.475</v>
      </c>
      <c r="XEJ74" s="20"/>
      <c r="XEK74" s="20"/>
      <c r="XEL74" s="20"/>
      <c r="XEM74" s="20"/>
      <c r="XEN74" s="20"/>
      <c r="XEO74" s="20"/>
      <c r="XEP74" s="20"/>
      <c r="XEQ74" s="20"/>
      <c r="XER74" s="20"/>
      <c r="XES74" s="20"/>
      <c r="XET74" s="20"/>
      <c r="XEU74" s="20"/>
      <c r="XEV74" s="20"/>
      <c r="XEW74" s="20"/>
      <c r="XEX74" s="20"/>
      <c r="XEY74" s="20"/>
    </row>
    <row r="75" s="2" customFormat="1" ht="25" customHeight="1" spans="1:16379">
      <c r="A75" s="10">
        <v>73</v>
      </c>
      <c r="B75" s="10" t="s">
        <v>10</v>
      </c>
      <c r="C75" s="11" t="s">
        <v>145</v>
      </c>
      <c r="D75" s="11" t="s">
        <v>166</v>
      </c>
      <c r="E75" s="11" t="s">
        <v>167</v>
      </c>
      <c r="F75" s="12" t="str">
        <f>"德州学院"</f>
        <v>德州学院</v>
      </c>
      <c r="G75" s="13" t="s">
        <v>14</v>
      </c>
      <c r="H75" s="14" t="s">
        <v>15</v>
      </c>
      <c r="I75" s="17">
        <v>71.442</v>
      </c>
      <c r="XEJ75" s="20"/>
      <c r="XEK75" s="20"/>
      <c r="XEL75" s="20"/>
      <c r="XEM75" s="20"/>
      <c r="XEN75" s="20"/>
      <c r="XEO75" s="20"/>
      <c r="XEP75" s="20"/>
      <c r="XEQ75" s="20"/>
      <c r="XER75" s="20"/>
      <c r="XES75" s="20"/>
      <c r="XET75" s="20"/>
      <c r="XEU75" s="20"/>
      <c r="XEV75" s="20"/>
      <c r="XEW75" s="20"/>
      <c r="XEX75" s="20"/>
      <c r="XEY75" s="20"/>
    </row>
    <row r="76" s="2" customFormat="1" ht="25" customHeight="1" spans="1:16379">
      <c r="A76" s="10">
        <v>74</v>
      </c>
      <c r="B76" s="10" t="s">
        <v>10</v>
      </c>
      <c r="C76" s="16" t="s">
        <v>168</v>
      </c>
      <c r="D76" s="16" t="s">
        <v>169</v>
      </c>
      <c r="E76" s="16" t="s">
        <v>170</v>
      </c>
      <c r="F76" s="12" t="str">
        <f>"菏泽学院"</f>
        <v>菏泽学院</v>
      </c>
      <c r="G76" s="13" t="s">
        <v>14</v>
      </c>
      <c r="H76" s="14" t="s">
        <v>22</v>
      </c>
      <c r="I76" s="19">
        <v>76.316</v>
      </c>
      <c r="XEJ76" s="20"/>
      <c r="XEK76" s="20"/>
      <c r="XEL76" s="20"/>
      <c r="XEM76" s="20"/>
      <c r="XEN76" s="20"/>
      <c r="XEO76" s="20"/>
      <c r="XEP76" s="20"/>
      <c r="XEQ76" s="20"/>
      <c r="XER76" s="20"/>
      <c r="XES76" s="20"/>
      <c r="XET76" s="20"/>
      <c r="XEU76" s="20"/>
      <c r="XEV76" s="20"/>
      <c r="XEW76" s="20"/>
      <c r="XEX76" s="20"/>
      <c r="XEY76" s="20"/>
    </row>
    <row r="77" s="2" customFormat="1" ht="25" customHeight="1" spans="1:16379">
      <c r="A77" s="10">
        <v>75</v>
      </c>
      <c r="B77" s="10" t="s">
        <v>10</v>
      </c>
      <c r="C77" s="16" t="s">
        <v>168</v>
      </c>
      <c r="D77" s="16" t="s">
        <v>171</v>
      </c>
      <c r="E77" s="16" t="s">
        <v>172</v>
      </c>
      <c r="F77" s="12" t="str">
        <f>"菏泽学院"</f>
        <v>菏泽学院</v>
      </c>
      <c r="G77" s="13" t="s">
        <v>14</v>
      </c>
      <c r="H77" s="14" t="s">
        <v>15</v>
      </c>
      <c r="I77" s="19">
        <v>75.179</v>
      </c>
      <c r="XEJ77" s="20"/>
      <c r="XEK77" s="20"/>
      <c r="XEL77" s="20"/>
      <c r="XEM77" s="20"/>
      <c r="XEN77" s="20"/>
      <c r="XEO77" s="20"/>
      <c r="XEP77" s="20"/>
      <c r="XEQ77" s="20"/>
      <c r="XER77" s="20"/>
      <c r="XES77" s="20"/>
      <c r="XET77" s="20"/>
      <c r="XEU77" s="20"/>
      <c r="XEV77" s="20"/>
      <c r="XEW77" s="20"/>
      <c r="XEX77" s="20"/>
      <c r="XEY77" s="20"/>
    </row>
    <row r="78" s="2" customFormat="1" ht="25" customHeight="1" spans="1:16379">
      <c r="A78" s="10">
        <v>76</v>
      </c>
      <c r="B78" s="10" t="s">
        <v>10</v>
      </c>
      <c r="C78" s="16" t="s">
        <v>168</v>
      </c>
      <c r="D78" s="16" t="s">
        <v>173</v>
      </c>
      <c r="E78" s="16" t="s">
        <v>174</v>
      </c>
      <c r="F78" s="12" t="str">
        <f>"潍坊科技学院"</f>
        <v>潍坊科技学院</v>
      </c>
      <c r="G78" s="13" t="s">
        <v>14</v>
      </c>
      <c r="H78" s="14" t="s">
        <v>22</v>
      </c>
      <c r="I78" s="19">
        <v>75.132</v>
      </c>
      <c r="XEJ78" s="20"/>
      <c r="XEK78" s="20"/>
      <c r="XEL78" s="20"/>
      <c r="XEM78" s="20"/>
      <c r="XEN78" s="20"/>
      <c r="XEO78" s="20"/>
      <c r="XEP78" s="20"/>
      <c r="XEQ78" s="20"/>
      <c r="XER78" s="20"/>
      <c r="XES78" s="20"/>
      <c r="XET78" s="20"/>
      <c r="XEU78" s="20"/>
      <c r="XEV78" s="20"/>
      <c r="XEW78" s="20"/>
      <c r="XEX78" s="20"/>
      <c r="XEY78" s="20"/>
    </row>
    <row r="79" s="2" customFormat="1" ht="25" customHeight="1" spans="1:16379">
      <c r="A79" s="10">
        <v>77</v>
      </c>
      <c r="B79" s="10" t="s">
        <v>10</v>
      </c>
      <c r="C79" s="16" t="s">
        <v>168</v>
      </c>
      <c r="D79" s="16" t="s">
        <v>175</v>
      </c>
      <c r="E79" s="16" t="s">
        <v>176</v>
      </c>
      <c r="F79" s="12" t="str">
        <f>"焦作师范高等专科学校"</f>
        <v>焦作师范高等专科学校</v>
      </c>
      <c r="G79" s="13" t="s">
        <v>14</v>
      </c>
      <c r="H79" s="14" t="s">
        <v>15</v>
      </c>
      <c r="I79" s="19">
        <v>74.154</v>
      </c>
      <c r="XEJ79" s="20"/>
      <c r="XEK79" s="20"/>
      <c r="XEL79" s="20"/>
      <c r="XEM79" s="20"/>
      <c r="XEN79" s="20"/>
      <c r="XEO79" s="20"/>
      <c r="XEP79" s="20"/>
      <c r="XEQ79" s="20"/>
      <c r="XER79" s="20"/>
      <c r="XES79" s="20"/>
      <c r="XET79" s="20"/>
      <c r="XEU79" s="20"/>
      <c r="XEV79" s="20"/>
      <c r="XEW79" s="20"/>
      <c r="XEX79" s="20"/>
      <c r="XEY79" s="20"/>
    </row>
    <row r="80" s="2" customFormat="1" ht="25" customHeight="1" spans="1:16379">
      <c r="A80" s="10">
        <v>78</v>
      </c>
      <c r="B80" s="10" t="s">
        <v>10</v>
      </c>
      <c r="C80" s="16" t="s">
        <v>168</v>
      </c>
      <c r="D80" s="16" t="s">
        <v>177</v>
      </c>
      <c r="E80" s="16" t="s">
        <v>178</v>
      </c>
      <c r="F80" s="12" t="str">
        <f>"武汉城市职业学院"</f>
        <v>武汉城市职业学院</v>
      </c>
      <c r="G80" s="13" t="s">
        <v>14</v>
      </c>
      <c r="H80" s="14" t="s">
        <v>15</v>
      </c>
      <c r="I80" s="19">
        <v>73.356</v>
      </c>
      <c r="XEJ80" s="20"/>
      <c r="XEK80" s="20"/>
      <c r="XEL80" s="20"/>
      <c r="XEM80" s="20"/>
      <c r="XEN80" s="20"/>
      <c r="XEO80" s="20"/>
      <c r="XEP80" s="20"/>
      <c r="XEQ80" s="20"/>
      <c r="XER80" s="20"/>
      <c r="XES80" s="20"/>
      <c r="XET80" s="20"/>
      <c r="XEU80" s="20"/>
      <c r="XEV80" s="20"/>
      <c r="XEW80" s="20"/>
      <c r="XEX80" s="20"/>
      <c r="XEY80" s="20"/>
    </row>
    <row r="81" s="2" customFormat="1" ht="25" customHeight="1" spans="1:16379">
      <c r="A81" s="10">
        <v>79</v>
      </c>
      <c r="B81" s="10" t="s">
        <v>10</v>
      </c>
      <c r="C81" s="16" t="s">
        <v>168</v>
      </c>
      <c r="D81" s="16" t="s">
        <v>179</v>
      </c>
      <c r="E81" s="16" t="s">
        <v>180</v>
      </c>
      <c r="F81" s="12" t="str">
        <f>"合肥幼儿师范高等专科学校"</f>
        <v>合肥幼儿师范高等专科学校</v>
      </c>
      <c r="G81" s="13" t="s">
        <v>14</v>
      </c>
      <c r="H81" s="14" t="s">
        <v>15</v>
      </c>
      <c r="I81" s="19">
        <v>73.127</v>
      </c>
      <c r="XEJ81" s="20"/>
      <c r="XEK81" s="20"/>
      <c r="XEL81" s="20"/>
      <c r="XEM81" s="20"/>
      <c r="XEN81" s="20"/>
      <c r="XEO81" s="20"/>
      <c r="XEP81" s="20"/>
      <c r="XEQ81" s="20"/>
      <c r="XER81" s="20"/>
      <c r="XES81" s="20"/>
      <c r="XET81" s="20"/>
      <c r="XEU81" s="20"/>
      <c r="XEV81" s="20"/>
      <c r="XEW81" s="20"/>
      <c r="XEX81" s="20"/>
      <c r="XEY81" s="20"/>
    </row>
    <row r="82" s="2" customFormat="1" ht="25" customHeight="1" spans="1:16379">
      <c r="A82" s="10">
        <v>80</v>
      </c>
      <c r="B82" s="10" t="s">
        <v>10</v>
      </c>
      <c r="C82" s="16" t="s">
        <v>168</v>
      </c>
      <c r="D82" s="16" t="s">
        <v>181</v>
      </c>
      <c r="E82" s="16" t="s">
        <v>182</v>
      </c>
      <c r="F82" s="12" t="str">
        <f>"东营职业学院"</f>
        <v>东营职业学院</v>
      </c>
      <c r="G82" s="13" t="s">
        <v>14</v>
      </c>
      <c r="H82" s="14" t="s">
        <v>15</v>
      </c>
      <c r="I82" s="19">
        <v>73.105</v>
      </c>
      <c r="XEJ82" s="20"/>
      <c r="XEK82" s="20"/>
      <c r="XEL82" s="20"/>
      <c r="XEM82" s="20"/>
      <c r="XEN82" s="20"/>
      <c r="XEO82" s="20"/>
      <c r="XEP82" s="20"/>
      <c r="XEQ82" s="20"/>
      <c r="XER82" s="20"/>
      <c r="XES82" s="20"/>
      <c r="XET82" s="20"/>
      <c r="XEU82" s="20"/>
      <c r="XEV82" s="20"/>
      <c r="XEW82" s="20"/>
      <c r="XEX82" s="20"/>
      <c r="XEY82" s="20"/>
    </row>
    <row r="83" s="2" customFormat="1" ht="25" customHeight="1" spans="1:16379">
      <c r="A83" s="10">
        <v>81</v>
      </c>
      <c r="B83" s="10" t="s">
        <v>10</v>
      </c>
      <c r="C83" s="16" t="s">
        <v>168</v>
      </c>
      <c r="D83" s="16" t="s">
        <v>183</v>
      </c>
      <c r="E83" s="16" t="s">
        <v>184</v>
      </c>
      <c r="F83" s="12" t="str">
        <f>"咸宁职业技术学院"</f>
        <v>咸宁职业技术学院</v>
      </c>
      <c r="G83" s="13" t="s">
        <v>14</v>
      </c>
      <c r="H83" s="14" t="s">
        <v>15</v>
      </c>
      <c r="I83" s="19">
        <v>73.036</v>
      </c>
      <c r="XEJ83" s="20"/>
      <c r="XEK83" s="20"/>
      <c r="XEL83" s="20"/>
      <c r="XEM83" s="20"/>
      <c r="XEN83" s="20"/>
      <c r="XEO83" s="20"/>
      <c r="XEP83" s="20"/>
      <c r="XEQ83" s="20"/>
      <c r="XER83" s="20"/>
      <c r="XES83" s="20"/>
      <c r="XET83" s="20"/>
      <c r="XEU83" s="20"/>
      <c r="XEV83" s="20"/>
      <c r="XEW83" s="20"/>
      <c r="XEX83" s="20"/>
      <c r="XEY83" s="20"/>
    </row>
    <row r="84" s="2" customFormat="1" ht="25" customHeight="1" spans="1:16379">
      <c r="A84" s="10">
        <v>82</v>
      </c>
      <c r="B84" s="10" t="s">
        <v>10</v>
      </c>
      <c r="C84" s="16" t="s">
        <v>168</v>
      </c>
      <c r="D84" s="16" t="s">
        <v>185</v>
      </c>
      <c r="E84" s="16" t="s">
        <v>186</v>
      </c>
      <c r="F84" s="12" t="str">
        <f>"滨州职业学院"</f>
        <v>滨州职业学院</v>
      </c>
      <c r="G84" s="13" t="s">
        <v>14</v>
      </c>
      <c r="H84" s="14" t="s">
        <v>15</v>
      </c>
      <c r="I84" s="19">
        <v>72.729</v>
      </c>
      <c r="XEJ84" s="20"/>
      <c r="XEK84" s="20"/>
      <c r="XEL84" s="20"/>
      <c r="XEM84" s="20"/>
      <c r="XEN84" s="20"/>
      <c r="XEO84" s="20"/>
      <c r="XEP84" s="20"/>
      <c r="XEQ84" s="20"/>
      <c r="XER84" s="20"/>
      <c r="XES84" s="20"/>
      <c r="XET84" s="20"/>
      <c r="XEU84" s="20"/>
      <c r="XEV84" s="20"/>
      <c r="XEW84" s="20"/>
      <c r="XEX84" s="20"/>
      <c r="XEY84" s="20"/>
    </row>
    <row r="85" s="2" customFormat="1" ht="25" customHeight="1" spans="1:16379">
      <c r="A85" s="10">
        <v>83</v>
      </c>
      <c r="B85" s="10" t="s">
        <v>10</v>
      </c>
      <c r="C85" s="16" t="s">
        <v>168</v>
      </c>
      <c r="D85" s="16" t="s">
        <v>187</v>
      </c>
      <c r="E85" s="16" t="s">
        <v>188</v>
      </c>
      <c r="F85" s="12" t="str">
        <f>"淮南师范学院"</f>
        <v>淮南师范学院</v>
      </c>
      <c r="G85" s="13" t="s">
        <v>14</v>
      </c>
      <c r="H85" s="14" t="s">
        <v>22</v>
      </c>
      <c r="I85" s="19">
        <v>72.396</v>
      </c>
      <c r="XEJ85" s="20"/>
      <c r="XEK85" s="20"/>
      <c r="XEL85" s="20"/>
      <c r="XEM85" s="20"/>
      <c r="XEN85" s="20"/>
      <c r="XEO85" s="20"/>
      <c r="XEP85" s="20"/>
      <c r="XEQ85" s="20"/>
      <c r="XER85" s="20"/>
      <c r="XES85" s="20"/>
      <c r="XET85" s="20"/>
      <c r="XEU85" s="20"/>
      <c r="XEV85" s="20"/>
      <c r="XEW85" s="20"/>
      <c r="XEX85" s="20"/>
      <c r="XEY85" s="20"/>
    </row>
    <row r="86" s="2" customFormat="1" ht="25" customHeight="1" spans="1:16379">
      <c r="A86" s="10">
        <v>84</v>
      </c>
      <c r="B86" s="10" t="s">
        <v>10</v>
      </c>
      <c r="C86" s="11" t="s">
        <v>189</v>
      </c>
      <c r="D86" s="11" t="s">
        <v>190</v>
      </c>
      <c r="E86" s="11" t="s">
        <v>191</v>
      </c>
      <c r="F86" s="12" t="str">
        <f>"喀什大学"</f>
        <v>喀什大学</v>
      </c>
      <c r="G86" s="13" t="s">
        <v>14</v>
      </c>
      <c r="H86" s="14" t="s">
        <v>22</v>
      </c>
      <c r="I86" s="17">
        <v>76.043</v>
      </c>
      <c r="XEJ86" s="20"/>
      <c r="XEK86" s="20"/>
      <c r="XEL86" s="20"/>
      <c r="XEM86" s="20"/>
      <c r="XEN86" s="20"/>
      <c r="XEO86" s="20"/>
      <c r="XEP86" s="20"/>
      <c r="XEQ86" s="20"/>
      <c r="XER86" s="20"/>
      <c r="XES86" s="20"/>
      <c r="XET86" s="20"/>
      <c r="XEU86" s="20"/>
      <c r="XEV86" s="20"/>
      <c r="XEW86" s="20"/>
      <c r="XEX86" s="20"/>
      <c r="XEY86" s="20"/>
    </row>
    <row r="87" s="2" customFormat="1" ht="25" customHeight="1" spans="1:16379">
      <c r="A87" s="10">
        <v>85</v>
      </c>
      <c r="B87" s="10" t="s">
        <v>10</v>
      </c>
      <c r="C87" s="11" t="s">
        <v>189</v>
      </c>
      <c r="D87" s="11" t="s">
        <v>192</v>
      </c>
      <c r="E87" s="11" t="s">
        <v>193</v>
      </c>
      <c r="F87" s="12" t="str">
        <f>"潍坊科技学院"</f>
        <v>潍坊科技学院</v>
      </c>
      <c r="G87" s="13" t="s">
        <v>14</v>
      </c>
      <c r="H87" s="14" t="s">
        <v>22</v>
      </c>
      <c r="I87" s="17">
        <v>75.438</v>
      </c>
      <c r="XEJ87" s="20"/>
      <c r="XEK87" s="20"/>
      <c r="XEL87" s="20"/>
      <c r="XEM87" s="20"/>
      <c r="XEN87" s="20"/>
      <c r="XEO87" s="20"/>
      <c r="XEP87" s="20"/>
      <c r="XEQ87" s="20"/>
      <c r="XER87" s="20"/>
      <c r="XES87" s="20"/>
      <c r="XET87" s="20"/>
      <c r="XEU87" s="20"/>
      <c r="XEV87" s="20"/>
      <c r="XEW87" s="20"/>
      <c r="XEX87" s="20"/>
      <c r="XEY87" s="20"/>
    </row>
    <row r="88" s="2" customFormat="1" ht="25" customHeight="1" spans="1:16379">
      <c r="A88" s="10">
        <v>86</v>
      </c>
      <c r="B88" s="10" t="s">
        <v>10</v>
      </c>
      <c r="C88" s="11" t="s">
        <v>189</v>
      </c>
      <c r="D88" s="11" t="s">
        <v>194</v>
      </c>
      <c r="E88" s="11" t="s">
        <v>195</v>
      </c>
      <c r="F88" s="12" t="str">
        <f>"青岛恒星科技学院"</f>
        <v>青岛恒星科技学院</v>
      </c>
      <c r="G88" s="13" t="s">
        <v>14</v>
      </c>
      <c r="H88" s="14" t="s">
        <v>22</v>
      </c>
      <c r="I88" s="17">
        <v>75.115</v>
      </c>
      <c r="XEJ88" s="20"/>
      <c r="XEK88" s="20"/>
      <c r="XEL88" s="20"/>
      <c r="XEM88" s="20"/>
      <c r="XEN88" s="20"/>
      <c r="XEO88" s="20"/>
      <c r="XEP88" s="20"/>
      <c r="XEQ88" s="20"/>
      <c r="XER88" s="20"/>
      <c r="XES88" s="20"/>
      <c r="XET88" s="20"/>
      <c r="XEU88" s="20"/>
      <c r="XEV88" s="20"/>
      <c r="XEW88" s="20"/>
      <c r="XEX88" s="20"/>
      <c r="XEY88" s="20"/>
    </row>
    <row r="89" s="2" customFormat="1" ht="25" customHeight="1" spans="1:16379">
      <c r="A89" s="10">
        <v>87</v>
      </c>
      <c r="B89" s="10" t="s">
        <v>10</v>
      </c>
      <c r="C89" s="11" t="s">
        <v>189</v>
      </c>
      <c r="D89" s="11" t="s">
        <v>196</v>
      </c>
      <c r="E89" s="11" t="s">
        <v>197</v>
      </c>
      <c r="F89" s="12" t="str">
        <f>"山东师范大学"</f>
        <v>山东师范大学</v>
      </c>
      <c r="G89" s="13" t="s">
        <v>14</v>
      </c>
      <c r="H89" s="14" t="s">
        <v>22</v>
      </c>
      <c r="I89" s="17">
        <v>74.186</v>
      </c>
      <c r="XEJ89" s="20"/>
      <c r="XEK89" s="20"/>
      <c r="XEL89" s="20"/>
      <c r="XEM89" s="20"/>
      <c r="XEN89" s="20"/>
      <c r="XEO89" s="20"/>
      <c r="XEP89" s="20"/>
      <c r="XEQ89" s="20"/>
      <c r="XER89" s="20"/>
      <c r="XES89" s="20"/>
      <c r="XET89" s="20"/>
      <c r="XEU89" s="20"/>
      <c r="XEV89" s="20"/>
      <c r="XEW89" s="20"/>
      <c r="XEX89" s="20"/>
      <c r="XEY89" s="20"/>
    </row>
    <row r="90" s="2" customFormat="1" ht="25" customHeight="1" spans="1:16379">
      <c r="A90" s="10">
        <v>88</v>
      </c>
      <c r="B90" s="10" t="s">
        <v>10</v>
      </c>
      <c r="C90" s="11" t="s">
        <v>189</v>
      </c>
      <c r="D90" s="11" t="s">
        <v>198</v>
      </c>
      <c r="E90" s="11" t="s">
        <v>199</v>
      </c>
      <c r="F90" s="12" t="str">
        <f>"亳州学院"</f>
        <v>亳州学院</v>
      </c>
      <c r="G90" s="13" t="s">
        <v>14</v>
      </c>
      <c r="H90" s="14" t="s">
        <v>15</v>
      </c>
      <c r="I90" s="17">
        <v>74.017</v>
      </c>
      <c r="XEJ90" s="20"/>
      <c r="XEK90" s="20"/>
      <c r="XEL90" s="20"/>
      <c r="XEM90" s="20"/>
      <c r="XEN90" s="20"/>
      <c r="XEO90" s="20"/>
      <c r="XEP90" s="20"/>
      <c r="XEQ90" s="20"/>
      <c r="XER90" s="20"/>
      <c r="XES90" s="20"/>
      <c r="XET90" s="20"/>
      <c r="XEU90" s="20"/>
      <c r="XEV90" s="20"/>
      <c r="XEW90" s="20"/>
      <c r="XEX90" s="20"/>
      <c r="XEY90" s="20"/>
    </row>
    <row r="91" s="2" customFormat="1" ht="25" customHeight="1" spans="1:16379">
      <c r="A91" s="10">
        <v>89</v>
      </c>
      <c r="B91" s="10" t="s">
        <v>10</v>
      </c>
      <c r="C91" s="11" t="s">
        <v>189</v>
      </c>
      <c r="D91" s="11" t="s">
        <v>200</v>
      </c>
      <c r="E91" s="11" t="s">
        <v>201</v>
      </c>
      <c r="F91" s="12" t="str">
        <f>"枣庄学院"</f>
        <v>枣庄学院</v>
      </c>
      <c r="G91" s="13" t="s">
        <v>14</v>
      </c>
      <c r="H91" s="14" t="s">
        <v>15</v>
      </c>
      <c r="I91" s="17">
        <v>73.984</v>
      </c>
      <c r="XEJ91" s="20"/>
      <c r="XEK91" s="20"/>
      <c r="XEL91" s="20"/>
      <c r="XEM91" s="20"/>
      <c r="XEN91" s="20"/>
      <c r="XEO91" s="20"/>
      <c r="XEP91" s="20"/>
      <c r="XEQ91" s="20"/>
      <c r="XER91" s="20"/>
      <c r="XES91" s="20"/>
      <c r="XET91" s="20"/>
      <c r="XEU91" s="20"/>
      <c r="XEV91" s="20"/>
      <c r="XEW91" s="20"/>
      <c r="XEX91" s="20"/>
      <c r="XEY91" s="20"/>
    </row>
    <row r="92" s="2" customFormat="1" ht="25" customHeight="1" spans="1:16379">
      <c r="A92" s="10">
        <v>90</v>
      </c>
      <c r="B92" s="10" t="s">
        <v>10</v>
      </c>
      <c r="C92" s="11" t="s">
        <v>189</v>
      </c>
      <c r="D92" s="11" t="s">
        <v>202</v>
      </c>
      <c r="E92" s="11" t="s">
        <v>203</v>
      </c>
      <c r="F92" s="12" t="str">
        <f>"临沂大学"</f>
        <v>临沂大学</v>
      </c>
      <c r="G92" s="13" t="s">
        <v>14</v>
      </c>
      <c r="H92" s="14" t="s">
        <v>15</v>
      </c>
      <c r="I92" s="17">
        <v>73.491</v>
      </c>
      <c r="XEJ92" s="20"/>
      <c r="XEK92" s="20"/>
      <c r="XEL92" s="20"/>
      <c r="XEM92" s="20"/>
      <c r="XEN92" s="20"/>
      <c r="XEO92" s="20"/>
      <c r="XEP92" s="20"/>
      <c r="XEQ92" s="20"/>
      <c r="XER92" s="20"/>
      <c r="XES92" s="20"/>
      <c r="XET92" s="20"/>
      <c r="XEU92" s="20"/>
      <c r="XEV92" s="20"/>
      <c r="XEW92" s="20"/>
      <c r="XEX92" s="20"/>
      <c r="XEY92" s="20"/>
    </row>
    <row r="93" s="2" customFormat="1" ht="25" customHeight="1" spans="1:16379">
      <c r="A93" s="10">
        <v>91</v>
      </c>
      <c r="B93" s="10" t="s">
        <v>10</v>
      </c>
      <c r="C93" s="11" t="s">
        <v>189</v>
      </c>
      <c r="D93" s="11" t="s">
        <v>204</v>
      </c>
      <c r="E93" s="11" t="s">
        <v>205</v>
      </c>
      <c r="F93" s="12" t="str">
        <f>"济宁职业技术学院"</f>
        <v>济宁职业技术学院</v>
      </c>
      <c r="G93" s="13" t="s">
        <v>14</v>
      </c>
      <c r="H93" s="14" t="s">
        <v>15</v>
      </c>
      <c r="I93" s="17">
        <v>72.456</v>
      </c>
      <c r="XEJ93" s="20"/>
      <c r="XEK93" s="20"/>
      <c r="XEL93" s="20"/>
      <c r="XEM93" s="20"/>
      <c r="XEN93" s="20"/>
      <c r="XEO93" s="20"/>
      <c r="XEP93" s="20"/>
      <c r="XEQ93" s="20"/>
      <c r="XER93" s="20"/>
      <c r="XES93" s="20"/>
      <c r="XET93" s="20"/>
      <c r="XEU93" s="20"/>
      <c r="XEV93" s="20"/>
      <c r="XEW93" s="20"/>
      <c r="XEX93" s="20"/>
      <c r="XEY93" s="20"/>
    </row>
    <row r="94" s="2" customFormat="1" ht="25" customHeight="1" spans="1:16379">
      <c r="A94" s="10">
        <v>92</v>
      </c>
      <c r="B94" s="10" t="s">
        <v>10</v>
      </c>
      <c r="C94" s="11" t="s">
        <v>189</v>
      </c>
      <c r="D94" s="11" t="s">
        <v>206</v>
      </c>
      <c r="E94" s="11" t="s">
        <v>207</v>
      </c>
      <c r="F94" s="12" t="str">
        <f>"临沂大学"</f>
        <v>临沂大学</v>
      </c>
      <c r="G94" s="13" t="s">
        <v>14</v>
      </c>
      <c r="H94" s="14" t="s">
        <v>22</v>
      </c>
      <c r="I94" s="17">
        <v>72.365</v>
      </c>
      <c r="XEJ94" s="20"/>
      <c r="XEK94" s="20"/>
      <c r="XEL94" s="20"/>
      <c r="XEM94" s="20"/>
      <c r="XEN94" s="20"/>
      <c r="XEO94" s="20"/>
      <c r="XEP94" s="20"/>
      <c r="XEQ94" s="20"/>
      <c r="XER94" s="20"/>
      <c r="XES94" s="20"/>
      <c r="XET94" s="20"/>
      <c r="XEU94" s="20"/>
      <c r="XEV94" s="20"/>
      <c r="XEW94" s="20"/>
      <c r="XEX94" s="20"/>
      <c r="XEY94" s="20"/>
    </row>
    <row r="95" s="2" customFormat="1" ht="25" customHeight="1" spans="1:16379">
      <c r="A95" s="10">
        <v>93</v>
      </c>
      <c r="B95" s="10" t="s">
        <v>10</v>
      </c>
      <c r="C95" s="11" t="s">
        <v>189</v>
      </c>
      <c r="D95" s="11" t="s">
        <v>208</v>
      </c>
      <c r="E95" s="11" t="s">
        <v>209</v>
      </c>
      <c r="F95" s="12" t="str">
        <f>"安徽师范大学"</f>
        <v>安徽师范大学</v>
      </c>
      <c r="G95" s="13" t="s">
        <v>14</v>
      </c>
      <c r="H95" s="14" t="s">
        <v>22</v>
      </c>
      <c r="I95" s="17">
        <v>72.232</v>
      </c>
      <c r="XEJ95" s="20"/>
      <c r="XEK95" s="20"/>
      <c r="XEL95" s="20"/>
      <c r="XEM95" s="20"/>
      <c r="XEN95" s="20"/>
      <c r="XEO95" s="20"/>
      <c r="XEP95" s="20"/>
      <c r="XEQ95" s="20"/>
      <c r="XER95" s="20"/>
      <c r="XES95" s="20"/>
      <c r="XET95" s="20"/>
      <c r="XEU95" s="20"/>
      <c r="XEV95" s="20"/>
      <c r="XEW95" s="20"/>
      <c r="XEX95" s="20"/>
      <c r="XEY95" s="20"/>
    </row>
    <row r="96" s="2" customFormat="1" ht="25" customHeight="1" spans="1:16379">
      <c r="A96" s="10">
        <v>94</v>
      </c>
      <c r="B96" s="10" t="s">
        <v>10</v>
      </c>
      <c r="C96" s="16" t="s">
        <v>210</v>
      </c>
      <c r="D96" s="16" t="s">
        <v>211</v>
      </c>
      <c r="E96" s="16" t="s">
        <v>212</v>
      </c>
      <c r="F96" s="12" t="str">
        <f>"枣庄学院"</f>
        <v>枣庄学院</v>
      </c>
      <c r="G96" s="13" t="s">
        <v>14</v>
      </c>
      <c r="H96" s="14" t="s">
        <v>22</v>
      </c>
      <c r="I96" s="19">
        <v>75.022</v>
      </c>
      <c r="XEJ96" s="20"/>
      <c r="XEK96" s="20"/>
      <c r="XEL96" s="20"/>
      <c r="XEM96" s="20"/>
      <c r="XEN96" s="20"/>
      <c r="XEO96" s="20"/>
      <c r="XEP96" s="20"/>
      <c r="XEQ96" s="20"/>
      <c r="XER96" s="20"/>
      <c r="XES96" s="20"/>
      <c r="XET96" s="20"/>
      <c r="XEU96" s="20"/>
      <c r="XEV96" s="20"/>
      <c r="XEW96" s="20"/>
      <c r="XEX96" s="20"/>
      <c r="XEY96" s="20"/>
    </row>
    <row r="97" s="2" customFormat="1" ht="25" customHeight="1" spans="1:16379">
      <c r="A97" s="10">
        <v>95</v>
      </c>
      <c r="B97" s="10" t="s">
        <v>10</v>
      </c>
      <c r="C97" s="16" t="s">
        <v>210</v>
      </c>
      <c r="D97" s="16" t="s">
        <v>213</v>
      </c>
      <c r="E97" s="16" t="s">
        <v>214</v>
      </c>
      <c r="F97" s="12" t="str">
        <f>"泰山学院"</f>
        <v>泰山学院</v>
      </c>
      <c r="G97" s="13" t="s">
        <v>14</v>
      </c>
      <c r="H97" s="14" t="s">
        <v>15</v>
      </c>
      <c r="I97" s="19">
        <v>74.528</v>
      </c>
      <c r="XEJ97" s="20"/>
      <c r="XEK97" s="20"/>
      <c r="XEL97" s="20"/>
      <c r="XEM97" s="20"/>
      <c r="XEN97" s="20"/>
      <c r="XEO97" s="20"/>
      <c r="XEP97" s="20"/>
      <c r="XEQ97" s="20"/>
      <c r="XER97" s="20"/>
      <c r="XES97" s="20"/>
      <c r="XET97" s="20"/>
      <c r="XEU97" s="20"/>
      <c r="XEV97" s="20"/>
      <c r="XEW97" s="20"/>
      <c r="XEX97" s="20"/>
      <c r="XEY97" s="20"/>
    </row>
    <row r="98" s="2" customFormat="1" ht="25" customHeight="1" spans="1:16379">
      <c r="A98" s="10">
        <v>96</v>
      </c>
      <c r="B98" s="10" t="s">
        <v>10</v>
      </c>
      <c r="C98" s="16" t="s">
        <v>210</v>
      </c>
      <c r="D98" s="16" t="s">
        <v>215</v>
      </c>
      <c r="E98" s="16" t="s">
        <v>216</v>
      </c>
      <c r="F98" s="12" t="str">
        <f>"伊犁师范大学"</f>
        <v>伊犁师范大学</v>
      </c>
      <c r="G98" s="13" t="s">
        <v>14</v>
      </c>
      <c r="H98" s="14" t="s">
        <v>22</v>
      </c>
      <c r="I98" s="19">
        <v>74.236</v>
      </c>
      <c r="XEJ98" s="20"/>
      <c r="XEK98" s="20"/>
      <c r="XEL98" s="20"/>
      <c r="XEM98" s="20"/>
      <c r="XEN98" s="20"/>
      <c r="XEO98" s="20"/>
      <c r="XEP98" s="20"/>
      <c r="XEQ98" s="20"/>
      <c r="XER98" s="20"/>
      <c r="XES98" s="20"/>
      <c r="XET98" s="20"/>
      <c r="XEU98" s="20"/>
      <c r="XEV98" s="20"/>
      <c r="XEW98" s="20"/>
      <c r="XEX98" s="20"/>
      <c r="XEY98" s="20"/>
    </row>
    <row r="99" s="2" customFormat="1" ht="25" customHeight="1" spans="1:16379">
      <c r="A99" s="10">
        <v>97</v>
      </c>
      <c r="B99" s="10" t="s">
        <v>10</v>
      </c>
      <c r="C99" s="16" t="s">
        <v>210</v>
      </c>
      <c r="D99" s="16" t="s">
        <v>217</v>
      </c>
      <c r="E99" s="16" t="s">
        <v>218</v>
      </c>
      <c r="F99" s="12" t="str">
        <f>"潍坊科技学院"</f>
        <v>潍坊科技学院</v>
      </c>
      <c r="G99" s="13" t="s">
        <v>14</v>
      </c>
      <c r="H99" s="14" t="s">
        <v>22</v>
      </c>
      <c r="I99" s="19">
        <v>74.117</v>
      </c>
      <c r="XEJ99" s="20"/>
      <c r="XEK99" s="20"/>
      <c r="XEL99" s="20"/>
      <c r="XEM99" s="20"/>
      <c r="XEN99" s="20"/>
      <c r="XEO99" s="20"/>
      <c r="XEP99" s="20"/>
      <c r="XEQ99" s="20"/>
      <c r="XER99" s="20"/>
      <c r="XES99" s="20"/>
      <c r="XET99" s="20"/>
      <c r="XEU99" s="20"/>
      <c r="XEV99" s="20"/>
      <c r="XEW99" s="20"/>
      <c r="XEX99" s="20"/>
      <c r="XEY99" s="20"/>
    </row>
    <row r="100" s="2" customFormat="1" ht="25" customHeight="1" spans="1:16379">
      <c r="A100" s="10">
        <v>98</v>
      </c>
      <c r="B100" s="10" t="s">
        <v>10</v>
      </c>
      <c r="C100" s="16" t="s">
        <v>210</v>
      </c>
      <c r="D100" s="16" t="s">
        <v>219</v>
      </c>
      <c r="E100" s="16" t="s">
        <v>220</v>
      </c>
      <c r="F100" s="12" t="str">
        <f>"江苏第二师范学院"</f>
        <v>江苏第二师范学院</v>
      </c>
      <c r="G100" s="13" t="s">
        <v>14</v>
      </c>
      <c r="H100" s="14" t="s">
        <v>22</v>
      </c>
      <c r="I100" s="19">
        <v>73.918</v>
      </c>
      <c r="XEJ100" s="20"/>
      <c r="XEK100" s="20"/>
      <c r="XEL100" s="20"/>
      <c r="XEM100" s="20"/>
      <c r="XEN100" s="20"/>
      <c r="XEO100" s="20"/>
      <c r="XEP100" s="20"/>
      <c r="XEQ100" s="20"/>
      <c r="XER100" s="20"/>
      <c r="XES100" s="20"/>
      <c r="XET100" s="20"/>
      <c r="XEU100" s="20"/>
      <c r="XEV100" s="20"/>
      <c r="XEW100" s="20"/>
      <c r="XEX100" s="20"/>
      <c r="XEY100" s="20"/>
    </row>
    <row r="101" s="2" customFormat="1" ht="25" customHeight="1" spans="1:16379">
      <c r="A101" s="10">
        <v>99</v>
      </c>
      <c r="B101" s="10" t="s">
        <v>10</v>
      </c>
      <c r="C101" s="16" t="s">
        <v>210</v>
      </c>
      <c r="D101" s="16" t="s">
        <v>221</v>
      </c>
      <c r="E101" s="16" t="s">
        <v>222</v>
      </c>
      <c r="F101" s="12" t="str">
        <f>"山东英才学院"</f>
        <v>山东英才学院</v>
      </c>
      <c r="G101" s="13" t="s">
        <v>14</v>
      </c>
      <c r="H101" s="14" t="s">
        <v>22</v>
      </c>
      <c r="I101" s="19">
        <v>73.51</v>
      </c>
      <c r="XEJ101" s="20"/>
      <c r="XEK101" s="20"/>
      <c r="XEL101" s="20"/>
      <c r="XEM101" s="20"/>
      <c r="XEN101" s="20"/>
      <c r="XEO101" s="20"/>
      <c r="XEP101" s="20"/>
      <c r="XEQ101" s="20"/>
      <c r="XER101" s="20"/>
      <c r="XES101" s="20"/>
      <c r="XET101" s="20"/>
      <c r="XEU101" s="20"/>
      <c r="XEV101" s="20"/>
      <c r="XEW101" s="20"/>
      <c r="XEX101" s="20"/>
      <c r="XEY101" s="20"/>
    </row>
    <row r="102" s="2" customFormat="1" ht="25" customHeight="1" spans="1:16379">
      <c r="A102" s="10">
        <v>100</v>
      </c>
      <c r="B102" s="10" t="s">
        <v>10</v>
      </c>
      <c r="C102" s="16" t="s">
        <v>210</v>
      </c>
      <c r="D102" s="16" t="s">
        <v>223</v>
      </c>
      <c r="E102" s="16" t="s">
        <v>224</v>
      </c>
      <c r="F102" s="12" t="str">
        <f>"沧州师范学院"</f>
        <v>沧州师范学院</v>
      </c>
      <c r="G102" s="13" t="s">
        <v>14</v>
      </c>
      <c r="H102" s="14" t="s">
        <v>22</v>
      </c>
      <c r="I102" s="19">
        <v>73.24</v>
      </c>
      <c r="XEJ102" s="20"/>
      <c r="XEK102" s="20"/>
      <c r="XEL102" s="20"/>
      <c r="XEM102" s="20"/>
      <c r="XEN102" s="20"/>
      <c r="XEO102" s="20"/>
      <c r="XEP102" s="20"/>
      <c r="XEQ102" s="20"/>
      <c r="XER102" s="20"/>
      <c r="XES102" s="20"/>
      <c r="XET102" s="20"/>
      <c r="XEU102" s="20"/>
      <c r="XEV102" s="20"/>
      <c r="XEW102" s="20"/>
      <c r="XEX102" s="20"/>
      <c r="XEY102" s="20"/>
    </row>
    <row r="103" s="2" customFormat="1" ht="25" customHeight="1" spans="1:16379">
      <c r="A103" s="10">
        <v>101</v>
      </c>
      <c r="B103" s="10" t="s">
        <v>10</v>
      </c>
      <c r="C103" s="16" t="s">
        <v>210</v>
      </c>
      <c r="D103" s="16" t="s">
        <v>225</v>
      </c>
      <c r="E103" s="16" t="s">
        <v>226</v>
      </c>
      <c r="F103" s="12" t="str">
        <f>"济宁学院"</f>
        <v>济宁学院</v>
      </c>
      <c r="G103" s="13" t="s">
        <v>14</v>
      </c>
      <c r="H103" s="14" t="s">
        <v>15</v>
      </c>
      <c r="I103" s="19">
        <v>73.236</v>
      </c>
      <c r="XEJ103" s="20"/>
      <c r="XEK103" s="20"/>
      <c r="XEL103" s="20"/>
      <c r="XEM103" s="20"/>
      <c r="XEN103" s="20"/>
      <c r="XEO103" s="20"/>
      <c r="XEP103" s="20"/>
      <c r="XEQ103" s="20"/>
      <c r="XER103" s="20"/>
      <c r="XES103" s="20"/>
      <c r="XET103" s="20"/>
      <c r="XEU103" s="20"/>
      <c r="XEV103" s="20"/>
      <c r="XEW103" s="20"/>
      <c r="XEX103" s="20"/>
      <c r="XEY103" s="20"/>
    </row>
    <row r="104" s="2" customFormat="1" ht="25" customHeight="1" spans="1:16379">
      <c r="A104" s="10">
        <v>102</v>
      </c>
      <c r="B104" s="10" t="s">
        <v>10</v>
      </c>
      <c r="C104" s="16" t="s">
        <v>210</v>
      </c>
      <c r="D104" s="16" t="s">
        <v>227</v>
      </c>
      <c r="E104" s="16" t="s">
        <v>228</v>
      </c>
      <c r="F104" s="12" t="str">
        <f>"山东英才学院"</f>
        <v>山东英才学院</v>
      </c>
      <c r="G104" s="13" t="s">
        <v>14</v>
      </c>
      <c r="H104" s="14" t="s">
        <v>22</v>
      </c>
      <c r="I104" s="19">
        <v>71.577</v>
      </c>
      <c r="XEJ104" s="20"/>
      <c r="XEK104" s="20"/>
      <c r="XEL104" s="20"/>
      <c r="XEM104" s="20"/>
      <c r="XEN104" s="20"/>
      <c r="XEO104" s="20"/>
      <c r="XEP104" s="20"/>
      <c r="XEQ104" s="20"/>
      <c r="XER104" s="20"/>
      <c r="XES104" s="20"/>
      <c r="XET104" s="20"/>
      <c r="XEU104" s="20"/>
      <c r="XEV104" s="20"/>
      <c r="XEW104" s="20"/>
      <c r="XEX104" s="20"/>
      <c r="XEY104" s="20"/>
    </row>
    <row r="105" s="2" customFormat="1" ht="25" customHeight="1" spans="1:16379">
      <c r="A105" s="10">
        <v>103</v>
      </c>
      <c r="B105" s="10" t="s">
        <v>10</v>
      </c>
      <c r="C105" s="16" t="s">
        <v>210</v>
      </c>
      <c r="D105" s="16" t="s">
        <v>229</v>
      </c>
      <c r="E105" s="16" t="s">
        <v>230</v>
      </c>
      <c r="F105" s="12" t="str">
        <f>"徐州工程学院"</f>
        <v>徐州工程学院</v>
      </c>
      <c r="G105" s="13" t="s">
        <v>14</v>
      </c>
      <c r="H105" s="14" t="s">
        <v>22</v>
      </c>
      <c r="I105" s="19">
        <v>71.426</v>
      </c>
      <c r="XEJ105" s="20"/>
      <c r="XEK105" s="20"/>
      <c r="XEL105" s="20"/>
      <c r="XEM105" s="20"/>
      <c r="XEN105" s="20"/>
      <c r="XEO105" s="20"/>
      <c r="XEP105" s="20"/>
      <c r="XEQ105" s="20"/>
      <c r="XER105" s="20"/>
      <c r="XES105" s="20"/>
      <c r="XET105" s="20"/>
      <c r="XEU105" s="20"/>
      <c r="XEV105" s="20"/>
      <c r="XEW105" s="20"/>
      <c r="XEX105" s="20"/>
      <c r="XEY105" s="20"/>
    </row>
    <row r="106" s="2" customFormat="1" ht="25" customHeight="1" spans="1:16379">
      <c r="A106" s="10">
        <v>104</v>
      </c>
      <c r="B106" s="10" t="s">
        <v>10</v>
      </c>
      <c r="C106" s="16" t="s">
        <v>210</v>
      </c>
      <c r="D106" s="16">
        <v>2550202824</v>
      </c>
      <c r="E106" s="15" t="s">
        <v>231</v>
      </c>
      <c r="F106" s="12" t="str">
        <f>"安徽师范大学"</f>
        <v>安徽师范大学</v>
      </c>
      <c r="G106" s="13" t="s">
        <v>14</v>
      </c>
      <c r="H106" s="14" t="s">
        <v>22</v>
      </c>
      <c r="I106" s="18">
        <v>70.987</v>
      </c>
      <c r="XEJ106" s="20"/>
      <c r="XEK106" s="20"/>
      <c r="XEL106" s="20"/>
      <c r="XEM106" s="20"/>
      <c r="XEN106" s="20"/>
      <c r="XEO106" s="20"/>
      <c r="XEP106" s="20"/>
      <c r="XEQ106" s="20"/>
      <c r="XER106" s="20"/>
      <c r="XES106" s="20"/>
      <c r="XET106" s="20"/>
      <c r="XEU106" s="20"/>
      <c r="XEV106" s="20"/>
      <c r="XEW106" s="20"/>
      <c r="XEX106" s="20"/>
      <c r="XEY106" s="20"/>
    </row>
    <row r="107" s="2" customFormat="1" ht="25" customHeight="1" spans="1:16379">
      <c r="A107" s="10">
        <v>105</v>
      </c>
      <c r="B107" s="10" t="s">
        <v>10</v>
      </c>
      <c r="C107" s="11" t="s">
        <v>232</v>
      </c>
      <c r="D107" s="11" t="s">
        <v>233</v>
      </c>
      <c r="E107" s="11" t="s">
        <v>234</v>
      </c>
      <c r="F107" s="12" t="str">
        <f>"湖南人文科技学院"</f>
        <v>湖南人文科技学院</v>
      </c>
      <c r="G107" s="13" t="s">
        <v>14</v>
      </c>
      <c r="H107" s="14" t="s">
        <v>22</v>
      </c>
      <c r="I107" s="17">
        <v>75.227</v>
      </c>
      <c r="XEJ107" s="20"/>
      <c r="XEK107" s="20"/>
      <c r="XEL107" s="20"/>
      <c r="XEM107" s="20"/>
      <c r="XEN107" s="20"/>
      <c r="XEO107" s="20"/>
      <c r="XEP107" s="20"/>
      <c r="XEQ107" s="20"/>
      <c r="XER107" s="20"/>
      <c r="XES107" s="20"/>
      <c r="XET107" s="20"/>
      <c r="XEU107" s="20"/>
      <c r="XEV107" s="20"/>
      <c r="XEW107" s="20"/>
      <c r="XEX107" s="20"/>
      <c r="XEY107" s="20"/>
    </row>
    <row r="108" s="2" customFormat="1" ht="25" customHeight="1" spans="1:16379">
      <c r="A108" s="10">
        <v>106</v>
      </c>
      <c r="B108" s="10" t="s">
        <v>10</v>
      </c>
      <c r="C108" s="11" t="s">
        <v>232</v>
      </c>
      <c r="D108" s="11" t="s">
        <v>235</v>
      </c>
      <c r="E108" s="11" t="s">
        <v>236</v>
      </c>
      <c r="F108" s="12" t="str">
        <f>"济南职业学院"</f>
        <v>济南职业学院</v>
      </c>
      <c r="G108" s="13" t="s">
        <v>14</v>
      </c>
      <c r="H108" s="14" t="s">
        <v>15</v>
      </c>
      <c r="I108" s="17">
        <v>75.041</v>
      </c>
      <c r="XEJ108" s="20"/>
      <c r="XEK108" s="20"/>
      <c r="XEL108" s="20"/>
      <c r="XEM108" s="20"/>
      <c r="XEN108" s="20"/>
      <c r="XEO108" s="20"/>
      <c r="XEP108" s="20"/>
      <c r="XEQ108" s="20"/>
      <c r="XER108" s="20"/>
      <c r="XES108" s="20"/>
      <c r="XET108" s="20"/>
      <c r="XEU108" s="20"/>
      <c r="XEV108" s="20"/>
      <c r="XEW108" s="20"/>
      <c r="XEX108" s="20"/>
      <c r="XEY108" s="20"/>
    </row>
    <row r="109" s="2" customFormat="1" ht="25" customHeight="1" spans="1:16379">
      <c r="A109" s="10">
        <v>107</v>
      </c>
      <c r="B109" s="10" t="s">
        <v>10</v>
      </c>
      <c r="C109" s="11" t="s">
        <v>232</v>
      </c>
      <c r="D109" s="11" t="s">
        <v>237</v>
      </c>
      <c r="E109" s="11" t="s">
        <v>238</v>
      </c>
      <c r="F109" s="12" t="str">
        <f>"扬州大学"</f>
        <v>扬州大学</v>
      </c>
      <c r="G109" s="13" t="s">
        <v>14</v>
      </c>
      <c r="H109" s="14" t="s">
        <v>22</v>
      </c>
      <c r="I109" s="17">
        <v>73.549</v>
      </c>
      <c r="XEJ109" s="20"/>
      <c r="XEK109" s="20"/>
      <c r="XEL109" s="20"/>
      <c r="XEM109" s="20"/>
      <c r="XEN109" s="20"/>
      <c r="XEO109" s="20"/>
      <c r="XEP109" s="20"/>
      <c r="XEQ109" s="20"/>
      <c r="XER109" s="20"/>
      <c r="XES109" s="20"/>
      <c r="XET109" s="20"/>
      <c r="XEU109" s="20"/>
      <c r="XEV109" s="20"/>
      <c r="XEW109" s="20"/>
      <c r="XEX109" s="20"/>
      <c r="XEY109" s="20"/>
    </row>
    <row r="110" s="2" customFormat="1" ht="25" customHeight="1" spans="1:16379">
      <c r="A110" s="10">
        <v>108</v>
      </c>
      <c r="B110" s="10" t="s">
        <v>10</v>
      </c>
      <c r="C110" s="11" t="s">
        <v>232</v>
      </c>
      <c r="D110" s="11" t="s">
        <v>239</v>
      </c>
      <c r="E110" s="11" t="s">
        <v>240</v>
      </c>
      <c r="F110" s="12" t="str">
        <f>"青岛黄海学院"</f>
        <v>青岛黄海学院</v>
      </c>
      <c r="G110" s="13" t="s">
        <v>14</v>
      </c>
      <c r="H110" s="14" t="s">
        <v>22</v>
      </c>
      <c r="I110" s="17">
        <v>73.475</v>
      </c>
      <c r="XEJ110" s="20"/>
      <c r="XEK110" s="20"/>
      <c r="XEL110" s="20"/>
      <c r="XEM110" s="20"/>
      <c r="XEN110" s="20"/>
      <c r="XEO110" s="20"/>
      <c r="XEP110" s="20"/>
      <c r="XEQ110" s="20"/>
      <c r="XER110" s="20"/>
      <c r="XES110" s="20"/>
      <c r="XET110" s="20"/>
      <c r="XEU110" s="20"/>
      <c r="XEV110" s="20"/>
      <c r="XEW110" s="20"/>
      <c r="XEX110" s="20"/>
      <c r="XEY110" s="20"/>
    </row>
    <row r="111" s="2" customFormat="1" ht="25" customHeight="1" spans="1:16379">
      <c r="A111" s="10">
        <v>109</v>
      </c>
      <c r="B111" s="10" t="s">
        <v>10</v>
      </c>
      <c r="C111" s="11" t="s">
        <v>232</v>
      </c>
      <c r="D111" s="11" t="s">
        <v>241</v>
      </c>
      <c r="E111" s="11" t="s">
        <v>242</v>
      </c>
      <c r="F111" s="12" t="str">
        <f>"枣庄科技职业学院"</f>
        <v>枣庄科技职业学院</v>
      </c>
      <c r="G111" s="13" t="s">
        <v>14</v>
      </c>
      <c r="H111" s="14" t="s">
        <v>15</v>
      </c>
      <c r="I111" s="17">
        <v>72.95</v>
      </c>
      <c r="XEJ111" s="20"/>
      <c r="XEK111" s="20"/>
      <c r="XEL111" s="20"/>
      <c r="XEM111" s="20"/>
      <c r="XEN111" s="20"/>
      <c r="XEO111" s="20"/>
      <c r="XEP111" s="20"/>
      <c r="XEQ111" s="20"/>
      <c r="XER111" s="20"/>
      <c r="XES111" s="20"/>
      <c r="XET111" s="20"/>
      <c r="XEU111" s="20"/>
      <c r="XEV111" s="20"/>
      <c r="XEW111" s="20"/>
      <c r="XEX111" s="20"/>
      <c r="XEY111" s="20"/>
    </row>
    <row r="112" s="2" customFormat="1" ht="25" customHeight="1" spans="1:16379">
      <c r="A112" s="10">
        <v>110</v>
      </c>
      <c r="B112" s="10" t="s">
        <v>10</v>
      </c>
      <c r="C112" s="11" t="s">
        <v>232</v>
      </c>
      <c r="D112" s="11" t="s">
        <v>243</v>
      </c>
      <c r="E112" s="11" t="s">
        <v>244</v>
      </c>
      <c r="F112" s="12" t="str">
        <f>"山东师范大学"</f>
        <v>山东师范大学</v>
      </c>
      <c r="G112" s="13" t="s">
        <v>14</v>
      </c>
      <c r="H112" s="14" t="s">
        <v>22</v>
      </c>
      <c r="I112" s="17">
        <v>71.934</v>
      </c>
      <c r="XEJ112" s="20"/>
      <c r="XEK112" s="20"/>
      <c r="XEL112" s="20"/>
      <c r="XEM112" s="20"/>
      <c r="XEN112" s="20"/>
      <c r="XEO112" s="20"/>
      <c r="XEP112" s="20"/>
      <c r="XEQ112" s="20"/>
      <c r="XER112" s="20"/>
      <c r="XES112" s="20"/>
      <c r="XET112" s="20"/>
      <c r="XEU112" s="20"/>
      <c r="XEV112" s="20"/>
      <c r="XEW112" s="20"/>
      <c r="XEX112" s="20"/>
      <c r="XEY112" s="20"/>
    </row>
    <row r="113" s="2" customFormat="1" ht="25" customHeight="1" spans="1:16379">
      <c r="A113" s="10">
        <v>111</v>
      </c>
      <c r="B113" s="10" t="s">
        <v>10</v>
      </c>
      <c r="C113" s="11" t="s">
        <v>232</v>
      </c>
      <c r="D113" s="11" t="s">
        <v>245</v>
      </c>
      <c r="E113" s="11" t="s">
        <v>246</v>
      </c>
      <c r="F113" s="12" t="str">
        <f>"亳州学院"</f>
        <v>亳州学院</v>
      </c>
      <c r="G113" s="13" t="s">
        <v>14</v>
      </c>
      <c r="H113" s="14" t="s">
        <v>22</v>
      </c>
      <c r="I113" s="17">
        <v>71.651</v>
      </c>
      <c r="XEJ113" s="20"/>
      <c r="XEK113" s="20"/>
      <c r="XEL113" s="20"/>
      <c r="XEM113" s="20"/>
      <c r="XEN113" s="20"/>
      <c r="XEO113" s="20"/>
      <c r="XEP113" s="20"/>
      <c r="XEQ113" s="20"/>
      <c r="XER113" s="20"/>
      <c r="XES113" s="20"/>
      <c r="XET113" s="20"/>
      <c r="XEU113" s="20"/>
      <c r="XEV113" s="20"/>
      <c r="XEW113" s="20"/>
      <c r="XEX113" s="20"/>
      <c r="XEY113" s="20"/>
    </row>
    <row r="114" s="2" customFormat="1" ht="25" customHeight="1" spans="1:16379">
      <c r="A114" s="10">
        <v>112</v>
      </c>
      <c r="B114" s="10" t="s">
        <v>10</v>
      </c>
      <c r="C114" s="11" t="s">
        <v>232</v>
      </c>
      <c r="D114" s="11" t="s">
        <v>247</v>
      </c>
      <c r="E114" s="11" t="s">
        <v>248</v>
      </c>
      <c r="F114" s="12" t="str">
        <f>"山东女子学院"</f>
        <v>山东女子学院</v>
      </c>
      <c r="G114" s="13" t="s">
        <v>14</v>
      </c>
      <c r="H114" s="14" t="s">
        <v>22</v>
      </c>
      <c r="I114" s="17">
        <v>71.571</v>
      </c>
      <c r="XEJ114" s="20"/>
      <c r="XEK114" s="20"/>
      <c r="XEL114" s="20"/>
      <c r="XEM114" s="20"/>
      <c r="XEN114" s="20"/>
      <c r="XEO114" s="20"/>
      <c r="XEP114" s="20"/>
      <c r="XEQ114" s="20"/>
      <c r="XER114" s="20"/>
      <c r="XES114" s="20"/>
      <c r="XET114" s="20"/>
      <c r="XEU114" s="20"/>
      <c r="XEV114" s="20"/>
      <c r="XEW114" s="20"/>
      <c r="XEX114" s="20"/>
      <c r="XEY114" s="20"/>
    </row>
    <row r="115" s="2" customFormat="1" ht="25" customHeight="1" spans="1:16379">
      <c r="A115" s="10">
        <v>113</v>
      </c>
      <c r="B115" s="10" t="s">
        <v>10</v>
      </c>
      <c r="C115" s="11" t="s">
        <v>232</v>
      </c>
      <c r="D115" s="11" t="s">
        <v>249</v>
      </c>
      <c r="E115" s="11" t="s">
        <v>250</v>
      </c>
      <c r="F115" s="12" t="str">
        <f>"南京审计大学金审学院"</f>
        <v>南京审计大学金审学院</v>
      </c>
      <c r="G115" s="13" t="s">
        <v>14</v>
      </c>
      <c r="H115" s="14" t="s">
        <v>22</v>
      </c>
      <c r="I115" s="17">
        <v>71.554</v>
      </c>
      <c r="XEJ115" s="20"/>
      <c r="XEK115" s="20"/>
      <c r="XEL115" s="20"/>
      <c r="XEM115" s="20"/>
      <c r="XEN115" s="20"/>
      <c r="XEO115" s="20"/>
      <c r="XEP115" s="20"/>
      <c r="XEQ115" s="20"/>
      <c r="XER115" s="20"/>
      <c r="XES115" s="20"/>
      <c r="XET115" s="20"/>
      <c r="XEU115" s="20"/>
      <c r="XEV115" s="20"/>
      <c r="XEW115" s="20"/>
      <c r="XEX115" s="20"/>
      <c r="XEY115" s="20"/>
    </row>
    <row r="116" s="2" customFormat="1" ht="25" customHeight="1" spans="1:16379">
      <c r="A116" s="10">
        <v>114</v>
      </c>
      <c r="B116" s="10" t="s">
        <v>10</v>
      </c>
      <c r="C116" s="11" t="s">
        <v>232</v>
      </c>
      <c r="D116" s="11" t="s">
        <v>251</v>
      </c>
      <c r="E116" s="11" t="s">
        <v>252</v>
      </c>
      <c r="F116" s="12" t="str">
        <f>"佳木斯大学"</f>
        <v>佳木斯大学</v>
      </c>
      <c r="G116" s="13" t="s">
        <v>14</v>
      </c>
      <c r="H116" s="14" t="s">
        <v>22</v>
      </c>
      <c r="I116" s="17">
        <v>71.521</v>
      </c>
      <c r="XEJ116" s="20"/>
      <c r="XEK116" s="20"/>
      <c r="XEL116" s="20"/>
      <c r="XEM116" s="20"/>
      <c r="XEN116" s="20"/>
      <c r="XEO116" s="20"/>
      <c r="XEP116" s="20"/>
      <c r="XEQ116" s="20"/>
      <c r="XER116" s="20"/>
      <c r="XES116" s="20"/>
      <c r="XET116" s="20"/>
      <c r="XEU116" s="20"/>
      <c r="XEV116" s="20"/>
      <c r="XEW116" s="20"/>
      <c r="XEX116" s="20"/>
      <c r="XEY116" s="20"/>
    </row>
    <row r="117" s="2" customFormat="1" ht="25" customHeight="1" spans="1:16379">
      <c r="A117" s="10">
        <v>115</v>
      </c>
      <c r="B117" s="10" t="s">
        <v>10</v>
      </c>
      <c r="C117" s="11" t="s">
        <v>232</v>
      </c>
      <c r="D117" s="11" t="s">
        <v>253</v>
      </c>
      <c r="E117" s="11" t="s">
        <v>254</v>
      </c>
      <c r="F117" s="12" t="str">
        <f>"阜阳幼儿师范高等专科学校"</f>
        <v>阜阳幼儿师范高等专科学校</v>
      </c>
      <c r="G117" s="13" t="s">
        <v>14</v>
      </c>
      <c r="H117" s="14" t="s">
        <v>15</v>
      </c>
      <c r="I117" s="17">
        <v>71.385</v>
      </c>
      <c r="XEJ117" s="20"/>
      <c r="XEK117" s="20"/>
      <c r="XEL117" s="20"/>
      <c r="XEM117" s="20"/>
      <c r="XEN117" s="20"/>
      <c r="XEO117" s="20"/>
      <c r="XEP117" s="20"/>
      <c r="XEQ117" s="20"/>
      <c r="XER117" s="20"/>
      <c r="XES117" s="20"/>
      <c r="XET117" s="20"/>
      <c r="XEU117" s="20"/>
      <c r="XEV117" s="20"/>
      <c r="XEW117" s="20"/>
      <c r="XEX117" s="20"/>
      <c r="XEY117" s="20"/>
    </row>
    <row r="118" s="2" customFormat="1" ht="25" customHeight="1" spans="1:16379">
      <c r="A118" s="10">
        <v>116</v>
      </c>
      <c r="B118" s="10" t="s">
        <v>10</v>
      </c>
      <c r="C118" s="16" t="s">
        <v>255</v>
      </c>
      <c r="D118" s="16" t="s">
        <v>256</v>
      </c>
      <c r="E118" s="16" t="s">
        <v>257</v>
      </c>
      <c r="F118" s="12" t="str">
        <f>"聊城大学东昌学院"</f>
        <v>聊城大学东昌学院</v>
      </c>
      <c r="G118" s="13" t="s">
        <v>14</v>
      </c>
      <c r="H118" s="14" t="s">
        <v>22</v>
      </c>
      <c r="I118" s="19">
        <v>75.315</v>
      </c>
      <c r="XEJ118" s="20"/>
      <c r="XEK118" s="20"/>
      <c r="XEL118" s="20"/>
      <c r="XEM118" s="20"/>
      <c r="XEN118" s="20"/>
      <c r="XEO118" s="20"/>
      <c r="XEP118" s="20"/>
      <c r="XEQ118" s="20"/>
      <c r="XER118" s="20"/>
      <c r="XES118" s="20"/>
      <c r="XET118" s="20"/>
      <c r="XEU118" s="20"/>
      <c r="XEV118" s="20"/>
      <c r="XEW118" s="20"/>
      <c r="XEX118" s="20"/>
      <c r="XEY118" s="20"/>
    </row>
    <row r="119" s="2" customFormat="1" ht="25" customHeight="1" spans="1:16379">
      <c r="A119" s="10">
        <v>117</v>
      </c>
      <c r="B119" s="10" t="s">
        <v>10</v>
      </c>
      <c r="C119" s="16" t="s">
        <v>255</v>
      </c>
      <c r="D119" s="16" t="s">
        <v>258</v>
      </c>
      <c r="E119" s="16" t="s">
        <v>259</v>
      </c>
      <c r="F119" s="12" t="str">
        <f>"山东英才学院"</f>
        <v>山东英才学院</v>
      </c>
      <c r="G119" s="13" t="s">
        <v>14</v>
      </c>
      <c r="H119" s="14" t="s">
        <v>22</v>
      </c>
      <c r="I119" s="19">
        <v>74.994</v>
      </c>
      <c r="XEJ119" s="20"/>
      <c r="XEK119" s="20"/>
      <c r="XEL119" s="20"/>
      <c r="XEM119" s="20"/>
      <c r="XEN119" s="20"/>
      <c r="XEO119" s="20"/>
      <c r="XEP119" s="20"/>
      <c r="XEQ119" s="20"/>
      <c r="XER119" s="20"/>
      <c r="XES119" s="20"/>
      <c r="XET119" s="20"/>
      <c r="XEU119" s="20"/>
      <c r="XEV119" s="20"/>
      <c r="XEW119" s="20"/>
      <c r="XEX119" s="20"/>
      <c r="XEY119" s="20"/>
    </row>
    <row r="120" s="2" customFormat="1" ht="25" customHeight="1" spans="1:16379">
      <c r="A120" s="10">
        <v>118</v>
      </c>
      <c r="B120" s="10" t="s">
        <v>10</v>
      </c>
      <c r="C120" s="16" t="s">
        <v>255</v>
      </c>
      <c r="D120" s="16" t="s">
        <v>260</v>
      </c>
      <c r="E120" s="16" t="s">
        <v>261</v>
      </c>
      <c r="F120" s="12" t="str">
        <f>"滁州学院"</f>
        <v>滁州学院</v>
      </c>
      <c r="G120" s="13" t="s">
        <v>14</v>
      </c>
      <c r="H120" s="14" t="s">
        <v>22</v>
      </c>
      <c r="I120" s="19">
        <v>74.916</v>
      </c>
      <c r="XEJ120" s="20"/>
      <c r="XEK120" s="20"/>
      <c r="XEL120" s="20"/>
      <c r="XEM120" s="20"/>
      <c r="XEN120" s="20"/>
      <c r="XEO120" s="20"/>
      <c r="XEP120" s="20"/>
      <c r="XEQ120" s="20"/>
      <c r="XER120" s="20"/>
      <c r="XES120" s="20"/>
      <c r="XET120" s="20"/>
      <c r="XEU120" s="20"/>
      <c r="XEV120" s="20"/>
      <c r="XEW120" s="20"/>
      <c r="XEX120" s="20"/>
      <c r="XEY120" s="20"/>
    </row>
    <row r="121" s="2" customFormat="1" ht="25" customHeight="1" spans="1:16379">
      <c r="A121" s="10">
        <v>119</v>
      </c>
      <c r="B121" s="10" t="s">
        <v>10</v>
      </c>
      <c r="C121" s="16" t="s">
        <v>255</v>
      </c>
      <c r="D121" s="16" t="s">
        <v>262</v>
      </c>
      <c r="E121" s="16" t="s">
        <v>263</v>
      </c>
      <c r="F121" s="12" t="str">
        <f>"山东协和学院"</f>
        <v>山东协和学院</v>
      </c>
      <c r="G121" s="13" t="s">
        <v>14</v>
      </c>
      <c r="H121" s="14" t="s">
        <v>22</v>
      </c>
      <c r="I121" s="19">
        <v>74.878</v>
      </c>
      <c r="XEJ121" s="20"/>
      <c r="XEK121" s="20"/>
      <c r="XEL121" s="20"/>
      <c r="XEM121" s="20"/>
      <c r="XEN121" s="20"/>
      <c r="XEO121" s="20"/>
      <c r="XEP121" s="20"/>
      <c r="XEQ121" s="20"/>
      <c r="XER121" s="20"/>
      <c r="XES121" s="20"/>
      <c r="XET121" s="20"/>
      <c r="XEU121" s="20"/>
      <c r="XEV121" s="20"/>
      <c r="XEW121" s="20"/>
      <c r="XEX121" s="20"/>
      <c r="XEY121" s="20"/>
    </row>
    <row r="122" s="2" customFormat="1" ht="25" customHeight="1" spans="1:16379">
      <c r="A122" s="10">
        <v>120</v>
      </c>
      <c r="B122" s="10" t="s">
        <v>10</v>
      </c>
      <c r="C122" s="16" t="s">
        <v>255</v>
      </c>
      <c r="D122" s="16" t="s">
        <v>264</v>
      </c>
      <c r="E122" s="16" t="s">
        <v>265</v>
      </c>
      <c r="F122" s="12" t="str">
        <f>"郑州幼儿师范高等专科学校"</f>
        <v>郑州幼儿师范高等专科学校</v>
      </c>
      <c r="G122" s="13" t="s">
        <v>14</v>
      </c>
      <c r="H122" s="14" t="s">
        <v>15</v>
      </c>
      <c r="I122" s="19">
        <v>74.655</v>
      </c>
      <c r="XEJ122" s="20"/>
      <c r="XEK122" s="20"/>
      <c r="XEL122" s="20"/>
      <c r="XEM122" s="20"/>
      <c r="XEN122" s="20"/>
      <c r="XEO122" s="20"/>
      <c r="XEP122" s="20"/>
      <c r="XEQ122" s="20"/>
      <c r="XER122" s="20"/>
      <c r="XES122" s="20"/>
      <c r="XET122" s="20"/>
      <c r="XEU122" s="20"/>
      <c r="XEV122" s="20"/>
      <c r="XEW122" s="20"/>
      <c r="XEX122" s="20"/>
      <c r="XEY122" s="20"/>
    </row>
    <row r="123" s="2" customFormat="1" ht="25" customHeight="1" spans="1:16379">
      <c r="A123" s="10">
        <v>121</v>
      </c>
      <c r="B123" s="10" t="s">
        <v>10</v>
      </c>
      <c r="C123" s="16" t="s">
        <v>255</v>
      </c>
      <c r="D123" s="16" t="s">
        <v>266</v>
      </c>
      <c r="E123" s="16" t="s">
        <v>267</v>
      </c>
      <c r="F123" s="12" t="str">
        <f>"山东师范大学"</f>
        <v>山东师范大学</v>
      </c>
      <c r="G123" s="13" t="s">
        <v>14</v>
      </c>
      <c r="H123" s="14" t="s">
        <v>22</v>
      </c>
      <c r="I123" s="19">
        <v>74.63</v>
      </c>
      <c r="XEJ123" s="20"/>
      <c r="XEK123" s="20"/>
      <c r="XEL123" s="20"/>
      <c r="XEM123" s="20"/>
      <c r="XEN123" s="20"/>
      <c r="XEO123" s="20"/>
      <c r="XEP123" s="20"/>
      <c r="XEQ123" s="20"/>
      <c r="XER123" s="20"/>
      <c r="XES123" s="20"/>
      <c r="XET123" s="20"/>
      <c r="XEU123" s="20"/>
      <c r="XEV123" s="20"/>
      <c r="XEW123" s="20"/>
      <c r="XEX123" s="20"/>
      <c r="XEY123" s="20"/>
    </row>
    <row r="124" s="2" customFormat="1" ht="25" customHeight="1" spans="1:16379">
      <c r="A124" s="10">
        <v>122</v>
      </c>
      <c r="B124" s="10" t="s">
        <v>10</v>
      </c>
      <c r="C124" s="16" t="s">
        <v>255</v>
      </c>
      <c r="D124" s="16" t="s">
        <v>268</v>
      </c>
      <c r="E124" s="16" t="s">
        <v>269</v>
      </c>
      <c r="F124" s="12" t="str">
        <f>"江苏省第二师范学院"</f>
        <v>江苏省第二师范学院</v>
      </c>
      <c r="G124" s="13" t="s">
        <v>14</v>
      </c>
      <c r="H124" s="14" t="s">
        <v>15</v>
      </c>
      <c r="I124" s="19">
        <v>74.177</v>
      </c>
      <c r="XEJ124" s="20"/>
      <c r="XEK124" s="20"/>
      <c r="XEL124" s="20"/>
      <c r="XEM124" s="20"/>
      <c r="XEN124" s="20"/>
      <c r="XEO124" s="20"/>
      <c r="XEP124" s="20"/>
      <c r="XEQ124" s="20"/>
      <c r="XER124" s="20"/>
      <c r="XES124" s="20"/>
      <c r="XET124" s="20"/>
      <c r="XEU124" s="20"/>
      <c r="XEV124" s="20"/>
      <c r="XEW124" s="20"/>
      <c r="XEX124" s="20"/>
      <c r="XEY124" s="20"/>
    </row>
    <row r="125" s="2" customFormat="1" ht="25" customHeight="1" spans="1:16379">
      <c r="A125" s="10">
        <v>123</v>
      </c>
      <c r="B125" s="10" t="s">
        <v>10</v>
      </c>
      <c r="C125" s="16" t="s">
        <v>255</v>
      </c>
      <c r="D125" s="16" t="s">
        <v>270</v>
      </c>
      <c r="E125" s="16" t="s">
        <v>271</v>
      </c>
      <c r="F125" s="12" t="str">
        <f>"青岛滨海学院"</f>
        <v>青岛滨海学院</v>
      </c>
      <c r="G125" s="13" t="s">
        <v>14</v>
      </c>
      <c r="H125" s="14" t="s">
        <v>22</v>
      </c>
      <c r="I125" s="19">
        <v>73.945</v>
      </c>
      <c r="XEJ125" s="20"/>
      <c r="XEK125" s="20"/>
      <c r="XEL125" s="20"/>
      <c r="XEM125" s="20"/>
      <c r="XEN125" s="20"/>
      <c r="XEO125" s="20"/>
      <c r="XEP125" s="20"/>
      <c r="XEQ125" s="20"/>
      <c r="XER125" s="20"/>
      <c r="XES125" s="20"/>
      <c r="XET125" s="20"/>
      <c r="XEU125" s="20"/>
      <c r="XEV125" s="20"/>
      <c r="XEW125" s="20"/>
      <c r="XEX125" s="20"/>
      <c r="XEY125" s="20"/>
    </row>
    <row r="126" s="2" customFormat="1" ht="25" customHeight="1" spans="1:16379">
      <c r="A126" s="10">
        <v>124</v>
      </c>
      <c r="B126" s="10" t="s">
        <v>10</v>
      </c>
      <c r="C126" s="16" t="s">
        <v>255</v>
      </c>
      <c r="D126" s="16" t="s">
        <v>272</v>
      </c>
      <c r="E126" s="16" t="s">
        <v>273</v>
      </c>
      <c r="F126" s="12" t="str">
        <f>"江苏师范大学"</f>
        <v>江苏师范大学</v>
      </c>
      <c r="G126" s="13" t="s">
        <v>14</v>
      </c>
      <c r="H126" s="14" t="s">
        <v>22</v>
      </c>
      <c r="I126" s="19">
        <v>73.688</v>
      </c>
      <c r="XEJ126" s="20"/>
      <c r="XEK126" s="20"/>
      <c r="XEL126" s="20"/>
      <c r="XEM126" s="20"/>
      <c r="XEN126" s="20"/>
      <c r="XEO126" s="20"/>
      <c r="XEP126" s="20"/>
      <c r="XEQ126" s="20"/>
      <c r="XER126" s="20"/>
      <c r="XES126" s="20"/>
      <c r="XET126" s="20"/>
      <c r="XEU126" s="20"/>
      <c r="XEV126" s="20"/>
      <c r="XEW126" s="20"/>
      <c r="XEX126" s="20"/>
      <c r="XEY126" s="20"/>
    </row>
    <row r="127" s="2" customFormat="1" ht="25" customHeight="1" spans="1:16379">
      <c r="A127" s="10">
        <v>125</v>
      </c>
      <c r="B127" s="10" t="s">
        <v>10</v>
      </c>
      <c r="C127" s="16" t="s">
        <v>255</v>
      </c>
      <c r="D127" s="16" t="s">
        <v>274</v>
      </c>
      <c r="E127" s="16" t="s">
        <v>275</v>
      </c>
      <c r="F127" s="12" t="str">
        <f>"淮南师范学院"</f>
        <v>淮南师范学院</v>
      </c>
      <c r="G127" s="13" t="s">
        <v>14</v>
      </c>
      <c r="H127" s="14" t="s">
        <v>15</v>
      </c>
      <c r="I127" s="19">
        <v>73.24</v>
      </c>
      <c r="XEJ127" s="20"/>
      <c r="XEK127" s="20"/>
      <c r="XEL127" s="20"/>
      <c r="XEM127" s="20"/>
      <c r="XEN127" s="20"/>
      <c r="XEO127" s="20"/>
      <c r="XEP127" s="20"/>
      <c r="XEQ127" s="20"/>
      <c r="XER127" s="20"/>
      <c r="XES127" s="20"/>
      <c r="XET127" s="20"/>
      <c r="XEU127" s="20"/>
      <c r="XEV127" s="20"/>
      <c r="XEW127" s="20"/>
      <c r="XEX127" s="20"/>
      <c r="XEY127" s="20"/>
    </row>
    <row r="128" s="2" customFormat="1" ht="25" customHeight="1" spans="1:16379">
      <c r="A128" s="10">
        <v>126</v>
      </c>
      <c r="B128" s="10" t="s">
        <v>10</v>
      </c>
      <c r="C128" s="16" t="s">
        <v>255</v>
      </c>
      <c r="D128" s="16" t="s">
        <v>276</v>
      </c>
      <c r="E128" s="15" t="s">
        <v>277</v>
      </c>
      <c r="F128" s="12" t="str">
        <f>"安徽师范大学"</f>
        <v>安徽师范大学</v>
      </c>
      <c r="G128" s="13" t="s">
        <v>14</v>
      </c>
      <c r="H128" s="14" t="s">
        <v>22</v>
      </c>
      <c r="I128" s="18">
        <v>73.113</v>
      </c>
      <c r="XEJ128" s="20"/>
      <c r="XEK128" s="20"/>
      <c r="XEL128" s="20"/>
      <c r="XEM128" s="20"/>
      <c r="XEN128" s="20"/>
      <c r="XEO128" s="20"/>
      <c r="XEP128" s="20"/>
      <c r="XEQ128" s="20"/>
      <c r="XER128" s="20"/>
      <c r="XES128" s="20"/>
      <c r="XET128" s="20"/>
      <c r="XEU128" s="20"/>
      <c r="XEV128" s="20"/>
      <c r="XEW128" s="20"/>
      <c r="XEX128" s="20"/>
      <c r="XEY128" s="20"/>
    </row>
    <row r="129" s="2" customFormat="1" ht="25" customHeight="1" spans="1:16379">
      <c r="A129" s="10">
        <v>127</v>
      </c>
      <c r="B129" s="10" t="s">
        <v>10</v>
      </c>
      <c r="C129" s="11" t="s">
        <v>278</v>
      </c>
      <c r="D129" s="11" t="s">
        <v>279</v>
      </c>
      <c r="E129" s="11" t="s">
        <v>280</v>
      </c>
      <c r="F129" s="12" t="str">
        <f>"淮南师范学院"</f>
        <v>淮南师范学院</v>
      </c>
      <c r="G129" s="13" t="s">
        <v>14</v>
      </c>
      <c r="H129" s="14" t="s">
        <v>22</v>
      </c>
      <c r="I129" s="17">
        <v>76.495</v>
      </c>
      <c r="XEJ129" s="20"/>
      <c r="XEK129" s="20"/>
      <c r="XEL129" s="20"/>
      <c r="XEM129" s="20"/>
      <c r="XEN129" s="20"/>
      <c r="XEO129" s="20"/>
      <c r="XEP129" s="20"/>
      <c r="XEQ129" s="20"/>
      <c r="XER129" s="20"/>
      <c r="XES129" s="20"/>
      <c r="XET129" s="20"/>
      <c r="XEU129" s="20"/>
      <c r="XEV129" s="20"/>
      <c r="XEW129" s="20"/>
      <c r="XEX129" s="20"/>
      <c r="XEY129" s="20"/>
    </row>
    <row r="130" s="2" customFormat="1" ht="25" customHeight="1" spans="1:16379">
      <c r="A130" s="10">
        <v>128</v>
      </c>
      <c r="B130" s="10" t="s">
        <v>10</v>
      </c>
      <c r="C130" s="11" t="s">
        <v>278</v>
      </c>
      <c r="D130" s="11" t="s">
        <v>281</v>
      </c>
      <c r="E130" s="11" t="s">
        <v>282</v>
      </c>
      <c r="F130" s="12" t="str">
        <f>"宿州职业技术学院"</f>
        <v>宿州职业技术学院</v>
      </c>
      <c r="G130" s="13" t="s">
        <v>14</v>
      </c>
      <c r="H130" s="14" t="s">
        <v>15</v>
      </c>
      <c r="I130" s="17">
        <v>75.305</v>
      </c>
      <c r="XEJ130" s="20"/>
      <c r="XEK130" s="20"/>
      <c r="XEL130" s="20"/>
      <c r="XEM130" s="20"/>
      <c r="XEN130" s="20"/>
      <c r="XEO130" s="20"/>
      <c r="XEP130" s="20"/>
      <c r="XEQ130" s="20"/>
      <c r="XER130" s="20"/>
      <c r="XES130" s="20"/>
      <c r="XET130" s="20"/>
      <c r="XEU130" s="20"/>
      <c r="XEV130" s="20"/>
      <c r="XEW130" s="20"/>
      <c r="XEX130" s="20"/>
      <c r="XEY130" s="20"/>
    </row>
    <row r="131" s="2" customFormat="1" ht="25" customHeight="1" spans="1:16379">
      <c r="A131" s="10">
        <v>129</v>
      </c>
      <c r="B131" s="10" t="s">
        <v>10</v>
      </c>
      <c r="C131" s="11" t="s">
        <v>278</v>
      </c>
      <c r="D131" s="11" t="s">
        <v>283</v>
      </c>
      <c r="E131" s="11" t="s">
        <v>284</v>
      </c>
      <c r="F131" s="12" t="str">
        <f>"济宁学院"</f>
        <v>济宁学院</v>
      </c>
      <c r="G131" s="13" t="s">
        <v>14</v>
      </c>
      <c r="H131" s="14" t="s">
        <v>22</v>
      </c>
      <c r="I131" s="17">
        <v>75.001</v>
      </c>
      <c r="XEJ131" s="20"/>
      <c r="XEK131" s="20"/>
      <c r="XEL131" s="20"/>
      <c r="XEM131" s="20"/>
      <c r="XEN131" s="20"/>
      <c r="XEO131" s="20"/>
      <c r="XEP131" s="20"/>
      <c r="XEQ131" s="20"/>
      <c r="XER131" s="20"/>
      <c r="XES131" s="20"/>
      <c r="XET131" s="20"/>
      <c r="XEU131" s="20"/>
      <c r="XEV131" s="20"/>
      <c r="XEW131" s="20"/>
      <c r="XEX131" s="20"/>
      <c r="XEY131" s="20"/>
    </row>
    <row r="132" s="2" customFormat="1" ht="25" customHeight="1" spans="1:16379">
      <c r="A132" s="10">
        <v>130</v>
      </c>
      <c r="B132" s="10" t="s">
        <v>10</v>
      </c>
      <c r="C132" s="11" t="s">
        <v>278</v>
      </c>
      <c r="D132" s="11" t="s">
        <v>285</v>
      </c>
      <c r="E132" s="11" t="s">
        <v>286</v>
      </c>
      <c r="F132" s="12" t="str">
        <f>"山东师范大学"</f>
        <v>山东师范大学</v>
      </c>
      <c r="G132" s="13" t="s">
        <v>14</v>
      </c>
      <c r="H132" s="14" t="s">
        <v>22</v>
      </c>
      <c r="I132" s="17">
        <v>74.439</v>
      </c>
      <c r="XEJ132" s="20"/>
      <c r="XEK132" s="20"/>
      <c r="XEL132" s="20"/>
      <c r="XEM132" s="20"/>
      <c r="XEN132" s="20"/>
      <c r="XEO132" s="20"/>
      <c r="XEP132" s="20"/>
      <c r="XEQ132" s="20"/>
      <c r="XER132" s="20"/>
      <c r="XES132" s="20"/>
      <c r="XET132" s="20"/>
      <c r="XEU132" s="20"/>
      <c r="XEV132" s="20"/>
      <c r="XEW132" s="20"/>
      <c r="XEX132" s="20"/>
      <c r="XEY132" s="20"/>
    </row>
    <row r="133" s="2" customFormat="1" ht="25" customHeight="1" spans="1:16379">
      <c r="A133" s="10">
        <v>131</v>
      </c>
      <c r="B133" s="10" t="s">
        <v>10</v>
      </c>
      <c r="C133" s="11" t="s">
        <v>278</v>
      </c>
      <c r="D133" s="11" t="s">
        <v>287</v>
      </c>
      <c r="E133" s="11" t="s">
        <v>288</v>
      </c>
      <c r="F133" s="12" t="str">
        <f>"青岛恒星科技学院"</f>
        <v>青岛恒星科技学院</v>
      </c>
      <c r="G133" s="13" t="s">
        <v>14</v>
      </c>
      <c r="H133" s="14" t="s">
        <v>22</v>
      </c>
      <c r="I133" s="17">
        <v>74.054</v>
      </c>
      <c r="XEJ133" s="20"/>
      <c r="XEK133" s="20"/>
      <c r="XEL133" s="20"/>
      <c r="XEM133" s="20"/>
      <c r="XEN133" s="20"/>
      <c r="XEO133" s="20"/>
      <c r="XEP133" s="20"/>
      <c r="XEQ133" s="20"/>
      <c r="XER133" s="20"/>
      <c r="XES133" s="20"/>
      <c r="XET133" s="20"/>
      <c r="XEU133" s="20"/>
      <c r="XEV133" s="20"/>
      <c r="XEW133" s="20"/>
      <c r="XEX133" s="20"/>
      <c r="XEY133" s="20"/>
    </row>
    <row r="134" s="2" customFormat="1" ht="25" customHeight="1" spans="1:16379">
      <c r="A134" s="10">
        <v>132</v>
      </c>
      <c r="B134" s="10" t="s">
        <v>10</v>
      </c>
      <c r="C134" s="11" t="s">
        <v>278</v>
      </c>
      <c r="D134" s="11" t="s">
        <v>289</v>
      </c>
      <c r="E134" s="11" t="s">
        <v>290</v>
      </c>
      <c r="F134" s="12" t="str">
        <f>"潍坊学院"</f>
        <v>潍坊学院</v>
      </c>
      <c r="G134" s="13" t="s">
        <v>14</v>
      </c>
      <c r="H134" s="14" t="s">
        <v>15</v>
      </c>
      <c r="I134" s="17">
        <v>74.014</v>
      </c>
      <c r="XEJ134" s="20"/>
      <c r="XEK134" s="20"/>
      <c r="XEL134" s="20"/>
      <c r="XEM134" s="20"/>
      <c r="XEN134" s="20"/>
      <c r="XEO134" s="20"/>
      <c r="XEP134" s="20"/>
      <c r="XEQ134" s="20"/>
      <c r="XER134" s="20"/>
      <c r="XES134" s="20"/>
      <c r="XET134" s="20"/>
      <c r="XEU134" s="20"/>
      <c r="XEV134" s="20"/>
      <c r="XEW134" s="20"/>
      <c r="XEX134" s="20"/>
      <c r="XEY134" s="20"/>
    </row>
    <row r="135" s="2" customFormat="1" ht="25" customHeight="1" spans="1:16379">
      <c r="A135" s="10">
        <v>133</v>
      </c>
      <c r="B135" s="10" t="s">
        <v>10</v>
      </c>
      <c r="C135" s="11" t="s">
        <v>278</v>
      </c>
      <c r="D135" s="11" t="s">
        <v>291</v>
      </c>
      <c r="E135" s="11" t="s">
        <v>292</v>
      </c>
      <c r="F135" s="12" t="str">
        <f>"连云港师范高等专科学校"</f>
        <v>连云港师范高等专科学校</v>
      </c>
      <c r="G135" s="13" t="s">
        <v>14</v>
      </c>
      <c r="H135" s="14" t="s">
        <v>15</v>
      </c>
      <c r="I135" s="17">
        <v>73.539</v>
      </c>
      <c r="XEJ135" s="20"/>
      <c r="XEK135" s="20"/>
      <c r="XEL135" s="20"/>
      <c r="XEM135" s="20"/>
      <c r="XEN135" s="20"/>
      <c r="XEO135" s="20"/>
      <c r="XEP135" s="20"/>
      <c r="XEQ135" s="20"/>
      <c r="XER135" s="20"/>
      <c r="XES135" s="20"/>
      <c r="XET135" s="20"/>
      <c r="XEU135" s="20"/>
      <c r="XEV135" s="20"/>
      <c r="XEW135" s="20"/>
      <c r="XEX135" s="20"/>
      <c r="XEY135" s="20"/>
    </row>
    <row r="136" s="2" customFormat="1" ht="25" customHeight="1" spans="1:16379">
      <c r="A136" s="10">
        <v>134</v>
      </c>
      <c r="B136" s="10" t="s">
        <v>10</v>
      </c>
      <c r="C136" s="11" t="s">
        <v>278</v>
      </c>
      <c r="D136" s="11" t="s">
        <v>293</v>
      </c>
      <c r="E136" s="11" t="s">
        <v>294</v>
      </c>
      <c r="F136" s="12" t="str">
        <f>"河南开封科技传媒学院"</f>
        <v>河南开封科技传媒学院</v>
      </c>
      <c r="G136" s="13" t="s">
        <v>14</v>
      </c>
      <c r="H136" s="14" t="s">
        <v>22</v>
      </c>
      <c r="I136" s="17">
        <v>73.284</v>
      </c>
      <c r="XEJ136" s="20"/>
      <c r="XEK136" s="20"/>
      <c r="XEL136" s="20"/>
      <c r="XEM136" s="20"/>
      <c r="XEN136" s="20"/>
      <c r="XEO136" s="20"/>
      <c r="XEP136" s="20"/>
      <c r="XEQ136" s="20"/>
      <c r="XER136" s="20"/>
      <c r="XES136" s="20"/>
      <c r="XET136" s="20"/>
      <c r="XEU136" s="20"/>
      <c r="XEV136" s="20"/>
      <c r="XEW136" s="20"/>
      <c r="XEX136" s="20"/>
      <c r="XEY136" s="20"/>
    </row>
    <row r="137" s="2" customFormat="1" ht="25" customHeight="1" spans="1:16379">
      <c r="A137" s="10">
        <v>135</v>
      </c>
      <c r="B137" s="10" t="s">
        <v>10</v>
      </c>
      <c r="C137" s="11" t="s">
        <v>278</v>
      </c>
      <c r="D137" s="11" t="s">
        <v>295</v>
      </c>
      <c r="E137" s="11" t="s">
        <v>296</v>
      </c>
      <c r="F137" s="12" t="str">
        <f>"菏泽学院"</f>
        <v>菏泽学院</v>
      </c>
      <c r="G137" s="13" t="s">
        <v>14</v>
      </c>
      <c r="H137" s="14" t="s">
        <v>22</v>
      </c>
      <c r="I137" s="17">
        <v>73.277</v>
      </c>
      <c r="XEJ137" s="20"/>
      <c r="XEK137" s="20"/>
      <c r="XEL137" s="20"/>
      <c r="XEM137" s="20"/>
      <c r="XEN137" s="20"/>
      <c r="XEO137" s="20"/>
      <c r="XEP137" s="20"/>
      <c r="XEQ137" s="20"/>
      <c r="XER137" s="20"/>
      <c r="XES137" s="20"/>
      <c r="XET137" s="20"/>
      <c r="XEU137" s="20"/>
      <c r="XEV137" s="20"/>
      <c r="XEW137" s="20"/>
      <c r="XEX137" s="20"/>
      <c r="XEY137" s="20"/>
    </row>
    <row r="138" s="2" customFormat="1" ht="25" customHeight="1" spans="1:16379">
      <c r="A138" s="10">
        <v>136</v>
      </c>
      <c r="B138" s="10" t="s">
        <v>10</v>
      </c>
      <c r="C138" s="11" t="s">
        <v>278</v>
      </c>
      <c r="D138" s="11" t="s">
        <v>297</v>
      </c>
      <c r="E138" s="11" t="s">
        <v>298</v>
      </c>
      <c r="F138" s="12" t="str">
        <f>"山东英才学院"</f>
        <v>山东英才学院</v>
      </c>
      <c r="G138" s="13" t="s">
        <v>14</v>
      </c>
      <c r="H138" s="14" t="s">
        <v>22</v>
      </c>
      <c r="I138" s="17">
        <v>73.242</v>
      </c>
      <c r="XEJ138" s="20"/>
      <c r="XEK138" s="20"/>
      <c r="XEL138" s="20"/>
      <c r="XEM138" s="20"/>
      <c r="XEN138" s="20"/>
      <c r="XEO138" s="20"/>
      <c r="XEP138" s="20"/>
      <c r="XEQ138" s="20"/>
      <c r="XER138" s="20"/>
      <c r="XES138" s="20"/>
      <c r="XET138" s="20"/>
      <c r="XEU138" s="20"/>
      <c r="XEV138" s="20"/>
      <c r="XEW138" s="20"/>
      <c r="XEX138" s="20"/>
      <c r="XEY138" s="20"/>
    </row>
    <row r="139" s="2" customFormat="1" ht="25" customHeight="1" spans="1:16379">
      <c r="A139" s="10">
        <v>137</v>
      </c>
      <c r="B139" s="10" t="s">
        <v>10</v>
      </c>
      <c r="C139" s="11" t="s">
        <v>278</v>
      </c>
      <c r="D139" s="11" t="s">
        <v>299</v>
      </c>
      <c r="E139" s="11" t="s">
        <v>300</v>
      </c>
      <c r="F139" s="12" t="str">
        <f>"郑州工商学院"</f>
        <v>郑州工商学院</v>
      </c>
      <c r="G139" s="13" t="s">
        <v>14</v>
      </c>
      <c r="H139" s="14" t="s">
        <v>22</v>
      </c>
      <c r="I139" s="17">
        <v>73.037</v>
      </c>
      <c r="XEJ139" s="20"/>
      <c r="XEK139" s="20"/>
      <c r="XEL139" s="20"/>
      <c r="XEM139" s="20"/>
      <c r="XEN139" s="20"/>
      <c r="XEO139" s="20"/>
      <c r="XEP139" s="20"/>
      <c r="XEQ139" s="20"/>
      <c r="XER139" s="20"/>
      <c r="XES139" s="20"/>
      <c r="XET139" s="20"/>
      <c r="XEU139" s="20"/>
      <c r="XEV139" s="20"/>
      <c r="XEW139" s="20"/>
      <c r="XEX139" s="20"/>
      <c r="XEY139" s="20"/>
    </row>
  </sheetData>
  <sortState ref="C6:K7">
    <sortCondition ref="C6:C7"/>
  </sortState>
  <mergeCells count="1">
    <mergeCell ref="A1:I1"/>
  </mergeCells>
  <conditionalFormatting sqref="D12">
    <cfRule type="duplicateValues" dxfId="0" priority="16"/>
    <cfRule type="duplicateValues" dxfId="0" priority="15"/>
    <cfRule type="duplicateValues" dxfId="0" priority="14"/>
  </conditionalFormatting>
  <conditionalFormatting sqref="F42">
    <cfRule type="duplicateValues" dxfId="1" priority="2"/>
  </conditionalFormatting>
  <conditionalFormatting sqref="F58">
    <cfRule type="duplicateValues" dxfId="1" priority="1"/>
  </conditionalFormatting>
  <conditionalFormatting sqref="D106">
    <cfRule type="duplicateValues" dxfId="2" priority="5"/>
    <cfRule type="duplicateValues" dxfId="2" priority="4"/>
    <cfRule type="duplicateValues" dxfId="2" priority="3"/>
  </conditionalFormatting>
  <conditionalFormatting sqref="D$1:D$1048576">
    <cfRule type="duplicateValues" dxfId="1" priority="6"/>
  </conditionalFormatting>
  <conditionalFormatting sqref="D4:D11 D14:D64">
    <cfRule type="duplicateValues" dxfId="2" priority="20"/>
    <cfRule type="duplicateValues" dxfId="2" priority="21"/>
    <cfRule type="duplicateValues" dxfId="2" priority="22"/>
  </conditionalFormatting>
  <conditionalFormatting sqref="D65:D105 D107:D127 D129:D139">
    <cfRule type="duplicateValues" dxfId="2" priority="17"/>
    <cfRule type="duplicateValues" dxfId="2" priority="18"/>
    <cfRule type="duplicateValues" dxfId="2" priority="19"/>
  </conditionalFormatting>
  <pageMargins left="0.196527777777778" right="0.0784722222222222" top="0.354166666666667" bottom="0.275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晴玉</cp:lastModifiedBy>
  <dcterms:created xsi:type="dcterms:W3CDTF">2021-06-04T08:29:00Z</dcterms:created>
  <dcterms:modified xsi:type="dcterms:W3CDTF">2025-09-18T10:48:41Z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5C947D67EF5D4464AF67C52E88BE58CA_13</vt:lpwstr>
  </property>
  <property fmtid="{D5CDD505-2E9C-101B-9397-08002B2CF9AE}" pid="3" name="KSOProductBuildVer">
    <vt:lpwstr>2052-12.1.0.22529</vt:lpwstr>
  </property>
</Properties>
</file>