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<sst xmlns="http://schemas.openxmlformats.org/spreadsheetml/2006/main" count="495" uniqueCount="374">
  <si>
    <t>2025年度萧县乡镇（街道）事业单位公开招聘工作人员拟聘用人员名单</t>
  </si>
  <si>
    <t>序号</t>
  </si>
  <si>
    <t>主管部门</t>
  </si>
  <si>
    <t>招聘单位</t>
  </si>
  <si>
    <t>岗位代码</t>
  </si>
  <si>
    <t>准考证号</t>
  </si>
  <si>
    <t>姓名</t>
  </si>
  <si>
    <t>毕业院校</t>
  </si>
  <si>
    <t>专业</t>
  </si>
  <si>
    <t>学历</t>
  </si>
  <si>
    <t>最终成绩</t>
  </si>
  <si>
    <t>萧县黄口镇人民政府</t>
  </si>
  <si>
    <t>黄口镇综合行政执法大队</t>
  </si>
  <si>
    <t>250601</t>
  </si>
  <si>
    <t>包敦成</t>
  </si>
  <si>
    <t>王郅博</t>
  </si>
  <si>
    <t>陆少帅</t>
  </si>
  <si>
    <t>萧县杨楼镇人民政府</t>
  </si>
  <si>
    <t>杨楼镇综合行政执法大队</t>
  </si>
  <si>
    <t>250602</t>
  </si>
  <si>
    <t>朱雨新</t>
  </si>
  <si>
    <t>2560102117</t>
  </si>
  <si>
    <t>朱怡珂</t>
  </si>
  <si>
    <t>王园园</t>
  </si>
  <si>
    <t>张琦</t>
  </si>
  <si>
    <t>蒋晓涵</t>
  </si>
  <si>
    <t>杨楼镇农业农村中心</t>
  </si>
  <si>
    <t>250603</t>
  </si>
  <si>
    <t>2560102420</t>
  </si>
  <si>
    <t>胡芷若</t>
  </si>
  <si>
    <t>安徽工业大学</t>
  </si>
  <si>
    <t>会计</t>
  </si>
  <si>
    <t>硕士研究生</t>
  </si>
  <si>
    <t>杨楼镇便民服务中心</t>
  </si>
  <si>
    <t>250604</t>
  </si>
  <si>
    <t>2560102530</t>
  </si>
  <si>
    <t>许芷鸣</t>
  </si>
  <si>
    <t>南通大学</t>
  </si>
  <si>
    <t>数据科学与大数据技术</t>
  </si>
  <si>
    <t>本科</t>
  </si>
  <si>
    <t>萧县张庄寨镇人民政府</t>
  </si>
  <si>
    <t>张庄寨镇综合行政执法大队</t>
  </si>
  <si>
    <t>250605</t>
  </si>
  <si>
    <t>2560103104</t>
  </si>
  <si>
    <t>赵蒙蒙</t>
  </si>
  <si>
    <t>安徽师范大学</t>
  </si>
  <si>
    <t>汉语言文学</t>
  </si>
  <si>
    <t>250606</t>
  </si>
  <si>
    <t>2560103408</t>
  </si>
  <si>
    <t>汤小燕</t>
  </si>
  <si>
    <t>法学专业</t>
  </si>
  <si>
    <t>250607</t>
  </si>
  <si>
    <t>罗鹏志</t>
  </si>
  <si>
    <t>刘敏胜</t>
  </si>
  <si>
    <t>萧县新庄镇人民政府</t>
  </si>
  <si>
    <t>新庄镇综合行政执法大队</t>
  </si>
  <si>
    <t>250608</t>
  </si>
  <si>
    <t>2560104009</t>
  </si>
  <si>
    <t>李鹏</t>
  </si>
  <si>
    <t>硅湖职业技术学院</t>
  </si>
  <si>
    <t>计算机网络技术</t>
  </si>
  <si>
    <t>专科</t>
  </si>
  <si>
    <t>2560104217</t>
  </si>
  <si>
    <t>焦乐</t>
  </si>
  <si>
    <t>威海职业学院</t>
  </si>
  <si>
    <t>机电设备维修与管理</t>
  </si>
  <si>
    <t>250609</t>
  </si>
  <si>
    <t>2560104819</t>
  </si>
  <si>
    <t>张峰</t>
  </si>
  <si>
    <t>东北林业大学</t>
  </si>
  <si>
    <t>法学</t>
  </si>
  <si>
    <t>新庄镇农业农村中心</t>
  </si>
  <si>
    <t>250610</t>
  </si>
  <si>
    <t>2560105113</t>
  </si>
  <si>
    <t>王腾</t>
  </si>
  <si>
    <t>江苏师范大学</t>
  </si>
  <si>
    <t>行政管理</t>
  </si>
  <si>
    <t>新庄镇便民服务中心</t>
  </si>
  <si>
    <t>250611</t>
  </si>
  <si>
    <t>2560105413</t>
  </si>
  <si>
    <t>彭湘怡</t>
  </si>
  <si>
    <t>江苏师范大学科文学院</t>
  </si>
  <si>
    <t>萧县赵庄镇人民政府</t>
  </si>
  <si>
    <t>赵庄镇综合行政执法大队</t>
  </si>
  <si>
    <t>250612</t>
  </si>
  <si>
    <t>2560105809</t>
  </si>
  <si>
    <t>何岸周</t>
  </si>
  <si>
    <t>芜湖职业技术学院</t>
  </si>
  <si>
    <t>计算机应用技术</t>
  </si>
  <si>
    <t>2560105624</t>
  </si>
  <si>
    <t>刘飞</t>
  </si>
  <si>
    <t>国防科技大学气象海洋学院</t>
  </si>
  <si>
    <t>气象雷达维修</t>
  </si>
  <si>
    <t>2560105716</t>
  </si>
  <si>
    <t>朱育良</t>
  </si>
  <si>
    <t>国家开放大学</t>
  </si>
  <si>
    <t>计算机网络技术(网页设计方向)</t>
  </si>
  <si>
    <t>萧县马井镇人民政府</t>
  </si>
  <si>
    <t>马井镇综合行政执法大队</t>
  </si>
  <si>
    <t>250613</t>
  </si>
  <si>
    <t>李晴</t>
  </si>
  <si>
    <t>陈康宇</t>
  </si>
  <si>
    <t>王馨晨</t>
  </si>
  <si>
    <t>250614</t>
  </si>
  <si>
    <t>2560106625</t>
  </si>
  <si>
    <t>王鑫</t>
  </si>
  <si>
    <t>宿州学院</t>
  </si>
  <si>
    <t>土木工程</t>
  </si>
  <si>
    <t>2560106629</t>
  </si>
  <si>
    <t>尤镇坤</t>
  </si>
  <si>
    <t>广东工业大学</t>
  </si>
  <si>
    <t>刘航言</t>
  </si>
  <si>
    <t>杨舒雅</t>
  </si>
  <si>
    <t>李齐</t>
  </si>
  <si>
    <t>萧县王寨镇人民政府</t>
  </si>
  <si>
    <t>王寨镇综合行政执法大队</t>
  </si>
  <si>
    <t>250615</t>
  </si>
  <si>
    <t>董云龙</t>
  </si>
  <si>
    <t>250616</t>
  </si>
  <si>
    <t>洪子衡</t>
  </si>
  <si>
    <t>王赛楠</t>
  </si>
  <si>
    <t>萧县大屯镇人民政府</t>
  </si>
  <si>
    <t>大屯镇便民服务中心</t>
  </si>
  <si>
    <t>250617</t>
  </si>
  <si>
    <t>2560107608</t>
  </si>
  <si>
    <t>单露娜</t>
  </si>
  <si>
    <t>江苏第二师范学院</t>
  </si>
  <si>
    <t>大屯镇综合行政执法大队</t>
  </si>
  <si>
    <t>250618</t>
  </si>
  <si>
    <t>2560107827</t>
  </si>
  <si>
    <t>王邈</t>
  </si>
  <si>
    <t>淮北师范大学</t>
  </si>
  <si>
    <t>250619</t>
  </si>
  <si>
    <t>2560108308</t>
  </si>
  <si>
    <t>萧轶群</t>
  </si>
  <si>
    <t>计算机科学与技术</t>
  </si>
  <si>
    <t>250620</t>
  </si>
  <si>
    <t>2560108623</t>
  </si>
  <si>
    <t>马小路</t>
  </si>
  <si>
    <t>安徽大学</t>
  </si>
  <si>
    <t>俄语</t>
  </si>
  <si>
    <t>2560108720</t>
  </si>
  <si>
    <t>闫蕾薇</t>
  </si>
  <si>
    <t>物流工程</t>
  </si>
  <si>
    <t>萧县酒店镇人民政府</t>
  </si>
  <si>
    <t>酒店镇综合行政执法大队</t>
  </si>
  <si>
    <t>250621</t>
  </si>
  <si>
    <t>2560200713</t>
  </si>
  <si>
    <t>张子倩</t>
  </si>
  <si>
    <t>安徽财经大学商学院</t>
  </si>
  <si>
    <t>资产评估</t>
  </si>
  <si>
    <t>2560200918</t>
  </si>
  <si>
    <t>李丽莎</t>
  </si>
  <si>
    <t>安徽外国语学院</t>
  </si>
  <si>
    <t>会计学</t>
  </si>
  <si>
    <t>250622</t>
  </si>
  <si>
    <t>张威</t>
  </si>
  <si>
    <t>王婉丽</t>
  </si>
  <si>
    <t>萧县闫集镇人民政府</t>
  </si>
  <si>
    <t>闫集镇农业农村中心</t>
  </si>
  <si>
    <t>250623</t>
  </si>
  <si>
    <t>2560201913</t>
  </si>
  <si>
    <t>赵川</t>
  </si>
  <si>
    <t>安徽农业大学</t>
  </si>
  <si>
    <t>金融学</t>
  </si>
  <si>
    <t>2560202529</t>
  </si>
  <si>
    <t>殷正</t>
  </si>
  <si>
    <t>湖北科技学院</t>
  </si>
  <si>
    <t>美术学</t>
  </si>
  <si>
    <t>闫集镇综合行政执法大队</t>
  </si>
  <si>
    <t>250624</t>
  </si>
  <si>
    <t>董淑倩</t>
  </si>
  <si>
    <t>文俊杰</t>
  </si>
  <si>
    <t>萧县刘套镇人民政府</t>
  </si>
  <si>
    <t>刘套镇综合行政执法大队</t>
  </si>
  <si>
    <t>250625</t>
  </si>
  <si>
    <t>2560300512</t>
  </si>
  <si>
    <t>李牧言</t>
  </si>
  <si>
    <t>江苏科技大学苏州理工学院</t>
  </si>
  <si>
    <t>财务管理</t>
  </si>
  <si>
    <t>250626</t>
  </si>
  <si>
    <t>2560300628</t>
  </si>
  <si>
    <t>肖欣茹</t>
  </si>
  <si>
    <t>250627</t>
  </si>
  <si>
    <t>2560300911</t>
  </si>
  <si>
    <t>王道绿</t>
  </si>
  <si>
    <t>山东大学</t>
  </si>
  <si>
    <t>工商企业管理</t>
  </si>
  <si>
    <t>萧县孙圩子镇人民政府</t>
  </si>
  <si>
    <t>孙圩子镇应急和生态环境中心</t>
  </si>
  <si>
    <t>250628</t>
  </si>
  <si>
    <t>2560301517</t>
  </si>
  <si>
    <t>陈佳燚</t>
  </si>
  <si>
    <t>阜阳师范大学</t>
  </si>
  <si>
    <t>孙圩子镇农业农村中心</t>
  </si>
  <si>
    <t>250629</t>
  </si>
  <si>
    <t>张士礼</t>
  </si>
  <si>
    <t>孙亚宁</t>
  </si>
  <si>
    <t>萧县白土镇人民政府</t>
  </si>
  <si>
    <t>白土镇综合行政执法大队</t>
  </si>
  <si>
    <t>250630</t>
  </si>
  <si>
    <t>包傲</t>
  </si>
  <si>
    <t>杨书康</t>
  </si>
  <si>
    <t>萧县祖楼镇人民政府</t>
  </si>
  <si>
    <t>祖楼镇综合行政执法大队</t>
  </si>
  <si>
    <t>250631</t>
  </si>
  <si>
    <t>2560303814</t>
  </si>
  <si>
    <t>贾婉箫</t>
  </si>
  <si>
    <t>2560304116</t>
  </si>
  <si>
    <t>苏震</t>
  </si>
  <si>
    <t>旅游管理</t>
  </si>
  <si>
    <t>萧县丁里镇人民政府</t>
  </si>
  <si>
    <t>丁里镇综合行政执法大队</t>
  </si>
  <si>
    <t>250632</t>
  </si>
  <si>
    <t>2560304323</t>
  </si>
  <si>
    <t>黄敏</t>
  </si>
  <si>
    <t>皖江工学院</t>
  </si>
  <si>
    <t>工程管理</t>
  </si>
  <si>
    <t>2560304929</t>
  </si>
  <si>
    <t>陈昊</t>
  </si>
  <si>
    <t>华南理工大学</t>
  </si>
  <si>
    <t>工商管理</t>
  </si>
  <si>
    <t>萧县永堌镇人民政府</t>
  </si>
  <si>
    <t>永堌镇综合行政执法大队</t>
  </si>
  <si>
    <t>250633</t>
  </si>
  <si>
    <t>2560305230</t>
  </si>
  <si>
    <t>王一畅</t>
  </si>
  <si>
    <t>巢湖学院</t>
  </si>
  <si>
    <t xml:space="preserve">英语     </t>
  </si>
  <si>
    <t>2560306310</t>
  </si>
  <si>
    <t>陈光西</t>
  </si>
  <si>
    <t>大庆师范学院</t>
  </si>
  <si>
    <t>酒店管理</t>
  </si>
  <si>
    <t>萧县庄里镇人民政府</t>
  </si>
  <si>
    <t>庄里镇综合行政执法大队</t>
  </si>
  <si>
    <t>250634</t>
  </si>
  <si>
    <t>2560306424</t>
  </si>
  <si>
    <t>苏宗标</t>
  </si>
  <si>
    <t>250635</t>
  </si>
  <si>
    <t>2560306912</t>
  </si>
  <si>
    <t>侯悦</t>
  </si>
  <si>
    <t>安徽师范大学皖江学院</t>
  </si>
  <si>
    <t>250636</t>
  </si>
  <si>
    <t>2560307310</t>
  </si>
  <si>
    <t>刘涵琪</t>
  </si>
  <si>
    <t>天津传媒学院</t>
  </si>
  <si>
    <t>文化产业管理</t>
  </si>
  <si>
    <t>萧县石林乡人民政府</t>
  </si>
  <si>
    <t>石林乡综合行政执法大队</t>
  </si>
  <si>
    <t>250637</t>
  </si>
  <si>
    <t>2560307508</t>
  </si>
  <si>
    <t>王全</t>
  </si>
  <si>
    <t>皖西学院</t>
  </si>
  <si>
    <t>赵猛</t>
  </si>
  <si>
    <t>李泽腾</t>
  </si>
  <si>
    <t>石林乡便民服务中心</t>
  </si>
  <si>
    <t>250638</t>
  </si>
  <si>
    <t>2560307730</t>
  </si>
  <si>
    <t>王亚洲</t>
  </si>
  <si>
    <t>辽宁工程技术大学</t>
  </si>
  <si>
    <t>劳动与社会保障</t>
  </si>
  <si>
    <t>石林乡应急和生态环境中心</t>
  </si>
  <si>
    <t>250639</t>
  </si>
  <si>
    <t>2560308412</t>
  </si>
  <si>
    <t>陈可</t>
  </si>
  <si>
    <t>萍乡学院</t>
  </si>
  <si>
    <t>学前教育（师范）</t>
  </si>
  <si>
    <t>石林乡农业农村中心</t>
  </si>
  <si>
    <t>250640</t>
  </si>
  <si>
    <t>2560308623</t>
  </si>
  <si>
    <t>侯岩</t>
  </si>
  <si>
    <t>水务工程</t>
  </si>
  <si>
    <t>萧县青龙集镇人民政府</t>
  </si>
  <si>
    <t>青龙集镇综合行政执法大队</t>
  </si>
  <si>
    <t>250641</t>
  </si>
  <si>
    <t>2560308805</t>
  </si>
  <si>
    <t>王高扬</t>
  </si>
  <si>
    <t>250642</t>
  </si>
  <si>
    <t>高宇涵</t>
  </si>
  <si>
    <t>张悦</t>
  </si>
  <si>
    <t>萧县官桥镇人民政府</t>
  </si>
  <si>
    <t>官桥镇便民服务中心</t>
  </si>
  <si>
    <t>250643</t>
  </si>
  <si>
    <t>2560400327</t>
  </si>
  <si>
    <t>官桥镇应急和生态环境中心</t>
  </si>
  <si>
    <t>250644</t>
  </si>
  <si>
    <t>2560401007</t>
  </si>
  <si>
    <t>熊娟</t>
  </si>
  <si>
    <t>人力资源管理</t>
  </si>
  <si>
    <t>官桥镇农业农村中心</t>
  </si>
  <si>
    <t>250645</t>
  </si>
  <si>
    <t>2560401416</t>
  </si>
  <si>
    <t>陈艳</t>
  </si>
  <si>
    <t>中国矿业大学</t>
  </si>
  <si>
    <t>软件工程</t>
  </si>
  <si>
    <t>官桥镇综合行政执法大队</t>
  </si>
  <si>
    <t>250646</t>
  </si>
  <si>
    <t>2560401606</t>
  </si>
  <si>
    <t>侯冰晓</t>
  </si>
  <si>
    <t>池州职业技术学院</t>
  </si>
  <si>
    <t>护理</t>
  </si>
  <si>
    <t>萧县凤城街道办事处</t>
  </si>
  <si>
    <t>凤城街道城市建设管理中心</t>
  </si>
  <si>
    <t>250647</t>
  </si>
  <si>
    <t>2560401904</t>
  </si>
  <si>
    <t>戴英超</t>
  </si>
  <si>
    <t>黄山学院</t>
  </si>
  <si>
    <t>城乡规划</t>
  </si>
  <si>
    <t>凤城街道便民服务中心</t>
  </si>
  <si>
    <t>250648</t>
  </si>
  <si>
    <t>2560402125</t>
  </si>
  <si>
    <t>刘雨涵</t>
  </si>
  <si>
    <t>济宁医学院</t>
  </si>
  <si>
    <t>医学检验技术</t>
  </si>
  <si>
    <t>萧县龙河街道办事处</t>
  </si>
  <si>
    <t>龙河街道便民服务中心</t>
  </si>
  <si>
    <t>250649</t>
  </si>
  <si>
    <t>2560402812</t>
  </si>
  <si>
    <t>杨威</t>
  </si>
  <si>
    <t>材料化学</t>
  </si>
  <si>
    <t>2560403810</t>
  </si>
  <si>
    <t>化雨卉</t>
  </si>
  <si>
    <t>安徽三联学院</t>
  </si>
  <si>
    <t>龙河街道城市建设管理中心</t>
  </si>
  <si>
    <t>250650</t>
  </si>
  <si>
    <t>2560404424</t>
  </si>
  <si>
    <t>丁旭康</t>
  </si>
  <si>
    <t>应用化学</t>
  </si>
  <si>
    <t>2560406011</t>
  </si>
  <si>
    <t>严宇驰</t>
  </si>
  <si>
    <t>上海工程技术大学</t>
  </si>
  <si>
    <t>机械电子工程</t>
  </si>
  <si>
    <t>李媛俐</t>
  </si>
  <si>
    <t>赵政</t>
  </si>
  <si>
    <t>龙河街道应急和生态环境中心</t>
  </si>
  <si>
    <t>250651</t>
  </si>
  <si>
    <t>2560406430</t>
  </si>
  <si>
    <t>陈俊颖</t>
  </si>
  <si>
    <t>新疆财经大学</t>
  </si>
  <si>
    <t>金融</t>
  </si>
  <si>
    <t>2560406518</t>
  </si>
  <si>
    <t>谷业含</t>
  </si>
  <si>
    <t>东南大学</t>
  </si>
  <si>
    <t>材料科学与工程</t>
  </si>
  <si>
    <t>250652</t>
  </si>
  <si>
    <t>2560406527</t>
  </si>
  <si>
    <t>李冬晨</t>
  </si>
  <si>
    <t>中南财经政法大学</t>
  </si>
  <si>
    <t>公共管理</t>
  </si>
  <si>
    <t>萧县锦屏街道办事处</t>
  </si>
  <si>
    <t>锦屏街道便民服务中心</t>
  </si>
  <si>
    <t>250653</t>
  </si>
  <si>
    <t>杨艳妃</t>
  </si>
  <si>
    <t>王志远</t>
  </si>
  <si>
    <t>250654</t>
  </si>
  <si>
    <t>仇春晓</t>
  </si>
  <si>
    <t>锦屏街道城市建设管理中心</t>
  </si>
  <si>
    <t>250655</t>
  </si>
  <si>
    <t>陆樱丹</t>
  </si>
  <si>
    <t>戴文斌</t>
  </si>
  <si>
    <t>250656</t>
  </si>
  <si>
    <t>2560408830</t>
  </si>
  <si>
    <t>侯施展</t>
  </si>
  <si>
    <t>滁州职业技术学院</t>
  </si>
  <si>
    <t>汽车技术服务与营销</t>
  </si>
  <si>
    <t>萧县圣泉镇人民政府</t>
  </si>
  <si>
    <t>萧县循环经济工业园管理服务中心</t>
  </si>
  <si>
    <t>250657</t>
  </si>
  <si>
    <t>2560409211</t>
  </si>
  <si>
    <t>吕琦</t>
  </si>
  <si>
    <t>250658</t>
  </si>
  <si>
    <t>2560409524</t>
  </si>
  <si>
    <t>秦子涵</t>
  </si>
  <si>
    <t>环境生态工程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</si>
</sst>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zoomScale="85" zoomScaleNormal="85" zoomScaleSheetLayoutView="70" workbookViewId="0">
      <pane ySplit="2" topLeftCell="A85" activePane="bottomLeft" state="frozen"/>
      <selection/>
      <selection pane="bottomLeft" activeCell="G8" sqref="G8"/>
    </sheetView>
  </sheetViews>
  <sheetFormatPr defaultColWidth="9" defaultRowHeight="13.5"/>
  <cols>
    <col min="1" max="1" width="8" style="2" customWidth="1"/>
    <col min="2" max="2" width="38.9666666666667" style="1" customWidth="1"/>
    <col min="3" max="3" width="43.275" style="1" customWidth="1"/>
    <col min="4" max="5" width="14.625" style="1" customWidth="1"/>
    <col min="6" max="6" width="15.625" style="1" customWidth="1"/>
    <col min="7" max="7" width="37.2" style="1" customWidth="1"/>
    <col min="8" max="8" width="37.75" style="1" customWidth="1"/>
    <col min="9" max="9" width="19.1083333333333" style="1" customWidth="1"/>
    <col min="10" max="10" width="16.4666666666667" style="3" customWidth="1"/>
    <col min="11" max="16384" width="9" style="1"/>
  </cols>
  <sheetData>
    <row r="1" s="1" customFormat="1" ht="4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1" customFormat="1" ht="50" customHeight="1" spans="1:10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5" customHeight="1" spans="1:10">
      <c r="A3" s="6">
        <v>1</v>
      </c>
      <c r="B3" s="9" t="s">
        <v>11</v>
      </c>
      <c r="C3" s="10" t="s">
        <v>12</v>
      </c>
      <c r="D3" s="11" t="s">
        <v>13</v>
      </c>
      <c r="E3" s="11" t="str">
        <f>"2560100218"</f>
        <v>2560100218</v>
      </c>
      <c r="F3" s="11" t="s">
        <v>14</v>
      </c>
      <c r="G3" s="12" t="str">
        <f>"上海杉达学院"</f>
        <v>上海杉达学院</v>
      </c>
      <c r="H3" s="13" t="str">
        <f>"金融学"</f>
        <v>金融学</v>
      </c>
      <c r="I3" s="14" t="str">
        <f t="shared" ref="I3:I10" si="0">"本科"</f>
        <v>本科</v>
      </c>
      <c r="J3" s="15">
        <v>75.48</v>
      </c>
    </row>
    <row r="4" ht="25" customHeight="1" spans="1:10">
      <c r="A4" s="6"/>
      <c r="B4" s="9"/>
      <c r="C4" s="16"/>
      <c r="D4" s="11" t="s">
        <v>13</v>
      </c>
      <c r="E4" s="11" t="str">
        <f>"2560100629"</f>
        <v>2560100629</v>
      </c>
      <c r="F4" s="11" t="s">
        <v>15</v>
      </c>
      <c r="G4" s="17" t="str">
        <f>"宿州学院"</f>
        <v>宿州学院</v>
      </c>
      <c r="H4" s="18" t="str">
        <f>"物联网工程"</f>
        <v>物联网工程</v>
      </c>
      <c r="I4" s="19" t="str">
        <f t="shared" si="0"/>
        <v>本科</v>
      </c>
      <c r="J4" s="15">
        <v>73.39</v>
      </c>
    </row>
    <row r="5" ht="25" customHeight="1" spans="1:10">
      <c r="A5" s="6"/>
      <c r="B5" s="9"/>
      <c r="C5" s="20"/>
      <c r="D5" s="11" t="s">
        <v>13</v>
      </c>
      <c r="E5" s="11" t="str">
        <f>"2560100309"</f>
        <v>2560100309</v>
      </c>
      <c r="F5" s="11" t="s">
        <v>16</v>
      </c>
      <c r="G5" s="17" t="str">
        <f>"浙江旅游职业学院"</f>
        <v>浙江旅游职业学院</v>
      </c>
      <c r="H5" s="18" t="str">
        <f>"人力资源管理"</f>
        <v>人力资源管理</v>
      </c>
      <c r="I5" s="19" t="str">
        <f>"专科"</f>
        <v>专科</v>
      </c>
      <c r="J5" s="15">
        <v>72.8</v>
      </c>
    </row>
    <row r="6" ht="25" customHeight="1" spans="1:10">
      <c r="A6" s="21">
        <v>2</v>
      </c>
      <c r="B6" s="22" t="s">
        <v>17</v>
      </c>
      <c r="C6" s="10" t="s">
        <v>18</v>
      </c>
      <c r="D6" s="11" t="s">
        <v>19</v>
      </c>
      <c r="E6" s="11" t="str">
        <f>"2560101505"</f>
        <v>2560101505</v>
      </c>
      <c r="F6" s="11" t="s">
        <v>20</v>
      </c>
      <c r="G6" s="17" t="str">
        <f>"安徽科技学院"</f>
        <v>安徽科技学院</v>
      </c>
      <c r="H6" s="18" t="str">
        <f>"食品科学与工程"</f>
        <v>食品科学与工程</v>
      </c>
      <c r="I6" s="19" t="str">
        <f t="shared" si="0"/>
        <v>本科</v>
      </c>
      <c r="J6" s="15">
        <v>76.75</v>
      </c>
    </row>
    <row r="7" ht="25" customHeight="1" spans="1:10">
      <c r="A7" s="6"/>
      <c r="B7" s="23"/>
      <c r="C7" s="16"/>
      <c r="D7" s="11" t="s">
        <v>19</v>
      </c>
      <c r="E7" s="11" t="s">
        <v>21</v>
      </c>
      <c r="F7" s="11" t="s">
        <v>22</v>
      </c>
      <c r="G7" s="17" t="str">
        <f>"安徽理工大学"</f>
        <v>安徽理工大学</v>
      </c>
      <c r="H7" s="17" t="str">
        <f>"金融学"</f>
        <v>金融学</v>
      </c>
      <c r="I7" s="19" t="str">
        <f t="shared" si="0"/>
        <v>本科</v>
      </c>
      <c r="J7" s="15">
        <v>76.43</v>
      </c>
    </row>
    <row r="8" ht="25" customHeight="1" spans="1:10">
      <c r="A8" s="6"/>
      <c r="B8" s="23"/>
      <c r="C8" s="16"/>
      <c r="D8" s="11" t="s">
        <v>19</v>
      </c>
      <c r="E8" s="11" t="str">
        <f>"2560102201"</f>
        <v>2560102201</v>
      </c>
      <c r="F8" s="11" t="s">
        <v>23</v>
      </c>
      <c r="G8" s="17" t="str">
        <f>"铜陵学院"</f>
        <v>铜陵学院</v>
      </c>
      <c r="H8" s="18" t="str">
        <f>"人力资源管理"</f>
        <v>人力资源管理</v>
      </c>
      <c r="I8" s="19" t="str">
        <f t="shared" si="0"/>
        <v>本科</v>
      </c>
      <c r="J8" s="15">
        <v>75.69</v>
      </c>
    </row>
    <row r="9" ht="25" customHeight="1" spans="1:10">
      <c r="A9" s="6"/>
      <c r="B9" s="23"/>
      <c r="C9" s="16"/>
      <c r="D9" s="11" t="s">
        <v>19</v>
      </c>
      <c r="E9" s="11" t="str">
        <f>"2560102017"</f>
        <v>2560102017</v>
      </c>
      <c r="F9" s="11" t="s">
        <v>24</v>
      </c>
      <c r="G9" s="17" t="str">
        <f>"内蒙古科技大学包头医学院"</f>
        <v>内蒙古科技大学包头医学院</v>
      </c>
      <c r="H9" s="18" t="str">
        <f>"药学"</f>
        <v>药学</v>
      </c>
      <c r="I9" s="19" t="str">
        <f t="shared" si="0"/>
        <v>本科</v>
      </c>
      <c r="J9" s="15">
        <v>75.54</v>
      </c>
    </row>
    <row r="10" ht="25" customHeight="1" spans="1:10">
      <c r="A10" s="6"/>
      <c r="B10" s="23"/>
      <c r="C10" s="20"/>
      <c r="D10" s="11" t="s">
        <v>19</v>
      </c>
      <c r="E10" s="11" t="str">
        <f>"2560101323"</f>
        <v>2560101323</v>
      </c>
      <c r="F10" s="11" t="s">
        <v>25</v>
      </c>
      <c r="G10" s="17" t="str">
        <f>"淮北师范大学信息学院"</f>
        <v>淮北师范大学信息学院</v>
      </c>
      <c r="H10" s="18" t="str">
        <f>"应用心理学"</f>
        <v>应用心理学</v>
      </c>
      <c r="I10" s="19" t="str">
        <f t="shared" si="0"/>
        <v>本科</v>
      </c>
      <c r="J10" s="15">
        <v>75.08</v>
      </c>
    </row>
    <row r="11" ht="25" customHeight="1" spans="1:10">
      <c r="A11" s="6"/>
      <c r="B11" s="23"/>
      <c r="C11" s="11" t="s">
        <v>26</v>
      </c>
      <c r="D11" s="11" t="s">
        <v>27</v>
      </c>
      <c r="E11" s="11" t="s">
        <v>28</v>
      </c>
      <c r="F11" s="11" t="s">
        <v>29</v>
      </c>
      <c r="G11" s="17" t="s">
        <v>30</v>
      </c>
      <c r="H11" s="18" t="s">
        <v>31</v>
      </c>
      <c r="I11" s="19" t="s">
        <v>32</v>
      </c>
      <c r="J11" s="15">
        <v>73.55</v>
      </c>
    </row>
    <row r="12" ht="25" customHeight="1" spans="1:10">
      <c r="A12" s="6"/>
      <c r="B12" s="24"/>
      <c r="C12" s="11" t="s">
        <v>33</v>
      </c>
      <c r="D12" s="11" t="s">
        <v>34</v>
      </c>
      <c r="E12" s="11" t="s">
        <v>35</v>
      </c>
      <c r="F12" s="11" t="s">
        <v>36</v>
      </c>
      <c r="G12" s="17" t="s">
        <v>37</v>
      </c>
      <c r="H12" s="18" t="s">
        <v>38</v>
      </c>
      <c r="I12" s="19" t="s">
        <v>39</v>
      </c>
      <c r="J12" s="15">
        <v>75.33</v>
      </c>
    </row>
    <row r="13" ht="25" customHeight="1" spans="1:10">
      <c r="A13" s="6">
        <v>3</v>
      </c>
      <c r="B13" s="22" t="s">
        <v>40</v>
      </c>
      <c r="C13" s="10" t="s">
        <v>41</v>
      </c>
      <c r="D13" s="11" t="s">
        <v>42</v>
      </c>
      <c r="E13" s="11" t="s">
        <v>43</v>
      </c>
      <c r="F13" s="11" t="s">
        <v>44</v>
      </c>
      <c r="G13" s="17" t="s">
        <v>45</v>
      </c>
      <c r="H13" s="18" t="s">
        <v>46</v>
      </c>
      <c r="I13" s="19" t="s">
        <v>39</v>
      </c>
      <c r="J13" s="15">
        <v>74.74</v>
      </c>
    </row>
    <row r="14" ht="25" customHeight="1" spans="1:10">
      <c r="A14" s="6"/>
      <c r="B14" s="23"/>
      <c r="C14" s="16"/>
      <c r="D14" s="11" t="s">
        <v>47</v>
      </c>
      <c r="E14" s="11" t="s">
        <v>48</v>
      </c>
      <c r="F14" s="11" t="s">
        <v>49</v>
      </c>
      <c r="G14" s="17" t="s">
        <v>45</v>
      </c>
      <c r="H14" s="18" t="s">
        <v>50</v>
      </c>
      <c r="I14" s="19" t="s">
        <v>39</v>
      </c>
      <c r="J14" s="15">
        <v>75.43</v>
      </c>
    </row>
    <row r="15" ht="25" customHeight="1" spans="1:10">
      <c r="A15" s="6"/>
      <c r="B15" s="23"/>
      <c r="C15" s="16"/>
      <c r="D15" s="11" t="s">
        <v>51</v>
      </c>
      <c r="E15" s="11" t="str">
        <f>"2560103707"</f>
        <v>2560103707</v>
      </c>
      <c r="F15" s="11" t="s">
        <v>52</v>
      </c>
      <c r="G15" s="17" t="str">
        <f>"吉林建筑科技学院"</f>
        <v>吉林建筑科技学院</v>
      </c>
      <c r="H15" s="18" t="str">
        <f>"道路桥梁与渡河工程"</f>
        <v>道路桥梁与渡河工程</v>
      </c>
      <c r="I15" s="19" t="str">
        <f>"本科"</f>
        <v>本科</v>
      </c>
      <c r="J15" s="15">
        <v>77.02</v>
      </c>
    </row>
    <row r="16" ht="25" customHeight="1" spans="1:10">
      <c r="A16" s="6"/>
      <c r="B16" s="24"/>
      <c r="C16" s="20"/>
      <c r="D16" s="11" t="s">
        <v>51</v>
      </c>
      <c r="E16" s="11" t="str">
        <f>"2560103601"</f>
        <v>2560103601</v>
      </c>
      <c r="F16" s="11" t="s">
        <v>53</v>
      </c>
      <c r="G16" s="17" t="str">
        <f>"大连理工大学城市学院"</f>
        <v>大连理工大学城市学院</v>
      </c>
      <c r="H16" s="18" t="str">
        <f>"工商管理"</f>
        <v>工商管理</v>
      </c>
      <c r="I16" s="19" t="str">
        <f>"本科"</f>
        <v>本科</v>
      </c>
      <c r="J16" s="15">
        <v>75.75</v>
      </c>
    </row>
    <row r="17" ht="25" customHeight="1" spans="1:10">
      <c r="A17" s="6">
        <v>4</v>
      </c>
      <c r="B17" s="22" t="s">
        <v>54</v>
      </c>
      <c r="C17" s="10" t="s">
        <v>55</v>
      </c>
      <c r="D17" s="11" t="s">
        <v>56</v>
      </c>
      <c r="E17" s="11" t="s">
        <v>57</v>
      </c>
      <c r="F17" s="11" t="s">
        <v>58</v>
      </c>
      <c r="G17" s="17" t="s">
        <v>59</v>
      </c>
      <c r="H17" s="18" t="s">
        <v>60</v>
      </c>
      <c r="I17" s="19" t="s">
        <v>61</v>
      </c>
      <c r="J17" s="15">
        <v>78.73</v>
      </c>
    </row>
    <row r="18" ht="25" customHeight="1" spans="1:10">
      <c r="A18" s="6"/>
      <c r="B18" s="23"/>
      <c r="C18" s="16"/>
      <c r="D18" s="11" t="s">
        <v>56</v>
      </c>
      <c r="E18" s="11" t="s">
        <v>62</v>
      </c>
      <c r="F18" s="11" t="s">
        <v>63</v>
      </c>
      <c r="G18" s="17" t="s">
        <v>64</v>
      </c>
      <c r="H18" s="18" t="s">
        <v>65</v>
      </c>
      <c r="I18" s="19" t="s">
        <v>61</v>
      </c>
      <c r="J18" s="15">
        <v>74.58</v>
      </c>
    </row>
    <row r="19" ht="25" customHeight="1" spans="1:10">
      <c r="A19" s="6"/>
      <c r="B19" s="23"/>
      <c r="C19" s="20"/>
      <c r="D19" s="11" t="s">
        <v>66</v>
      </c>
      <c r="E19" s="11" t="s">
        <v>67</v>
      </c>
      <c r="F19" s="11" t="s">
        <v>68</v>
      </c>
      <c r="G19" s="17" t="s">
        <v>69</v>
      </c>
      <c r="H19" s="18" t="s">
        <v>70</v>
      </c>
      <c r="I19" s="19" t="s">
        <v>39</v>
      </c>
      <c r="J19" s="15">
        <v>74.25</v>
      </c>
    </row>
    <row r="20" ht="25" customHeight="1" spans="1:10">
      <c r="A20" s="6"/>
      <c r="B20" s="23"/>
      <c r="C20" s="11" t="s">
        <v>71</v>
      </c>
      <c r="D20" s="11" t="s">
        <v>72</v>
      </c>
      <c r="E20" s="11" t="s">
        <v>73</v>
      </c>
      <c r="F20" s="11" t="s">
        <v>74</v>
      </c>
      <c r="G20" s="17" t="s">
        <v>75</v>
      </c>
      <c r="H20" s="18" t="s">
        <v>76</v>
      </c>
      <c r="I20" s="19" t="s">
        <v>39</v>
      </c>
      <c r="J20" s="15">
        <v>74.23</v>
      </c>
    </row>
    <row r="21" ht="25" customHeight="1" spans="1:10">
      <c r="A21" s="6"/>
      <c r="B21" s="24"/>
      <c r="C21" s="11" t="s">
        <v>77</v>
      </c>
      <c r="D21" s="11" t="s">
        <v>78</v>
      </c>
      <c r="E21" s="11" t="s">
        <v>79</v>
      </c>
      <c r="F21" s="11" t="s">
        <v>80</v>
      </c>
      <c r="G21" s="17" t="s">
        <v>81</v>
      </c>
      <c r="H21" s="18" t="s">
        <v>46</v>
      </c>
      <c r="I21" s="19" t="s">
        <v>39</v>
      </c>
      <c r="J21" s="15">
        <v>73.69</v>
      </c>
    </row>
    <row r="22" ht="25" customHeight="1" spans="1:10">
      <c r="A22" s="6">
        <v>5</v>
      </c>
      <c r="B22" s="22" t="s">
        <v>82</v>
      </c>
      <c r="C22" s="10" t="s">
        <v>83</v>
      </c>
      <c r="D22" s="11" t="s">
        <v>84</v>
      </c>
      <c r="E22" s="11" t="s">
        <v>85</v>
      </c>
      <c r="F22" s="11" t="s">
        <v>86</v>
      </c>
      <c r="G22" s="17" t="s">
        <v>87</v>
      </c>
      <c r="H22" s="18" t="s">
        <v>88</v>
      </c>
      <c r="I22" s="19" t="s">
        <v>61</v>
      </c>
      <c r="J22" s="15">
        <v>74.92</v>
      </c>
    </row>
    <row r="23" ht="25" customHeight="1" spans="1:10">
      <c r="A23" s="6"/>
      <c r="B23" s="23"/>
      <c r="C23" s="16"/>
      <c r="D23" s="11" t="s">
        <v>84</v>
      </c>
      <c r="E23" s="11" t="s">
        <v>89</v>
      </c>
      <c r="F23" s="11" t="s">
        <v>90</v>
      </c>
      <c r="G23" s="17" t="s">
        <v>91</v>
      </c>
      <c r="H23" s="18" t="s">
        <v>92</v>
      </c>
      <c r="I23" s="19" t="s">
        <v>61</v>
      </c>
      <c r="J23" s="15">
        <v>74.36</v>
      </c>
    </row>
    <row r="24" ht="25" customHeight="1" spans="1:10">
      <c r="A24" s="6"/>
      <c r="B24" s="24"/>
      <c r="C24" s="20"/>
      <c r="D24" s="11" t="s">
        <v>84</v>
      </c>
      <c r="E24" s="11" t="s">
        <v>93</v>
      </c>
      <c r="F24" s="11" t="s">
        <v>94</v>
      </c>
      <c r="G24" s="17" t="s">
        <v>95</v>
      </c>
      <c r="H24" s="18" t="s">
        <v>96</v>
      </c>
      <c r="I24" s="19" t="s">
        <v>61</v>
      </c>
      <c r="J24" s="15">
        <v>73.54</v>
      </c>
    </row>
    <row r="25" ht="25" customHeight="1" spans="1:10">
      <c r="A25" s="6">
        <v>6</v>
      </c>
      <c r="B25" s="22" t="s">
        <v>97</v>
      </c>
      <c r="C25" s="10" t="s">
        <v>98</v>
      </c>
      <c r="D25" s="11" t="s">
        <v>99</v>
      </c>
      <c r="E25" s="11" t="str">
        <f>"2560106418"</f>
        <v>2560106418</v>
      </c>
      <c r="F25" s="11" t="s">
        <v>100</v>
      </c>
      <c r="G25" s="17" t="str">
        <f>"中央广播电视大学"</f>
        <v>中央广播电视大学</v>
      </c>
      <c r="H25" s="18" t="str">
        <f>"行政管理"</f>
        <v>行政管理</v>
      </c>
      <c r="I25" s="19" t="str">
        <f t="shared" ref="I25:I27" si="1">"本科"</f>
        <v>本科</v>
      </c>
      <c r="J25" s="15">
        <v>74.08</v>
      </c>
    </row>
    <row r="26" ht="25" customHeight="1" spans="1:10">
      <c r="A26" s="6"/>
      <c r="B26" s="23"/>
      <c r="C26" s="16"/>
      <c r="D26" s="11" t="s">
        <v>99</v>
      </c>
      <c r="E26" s="11" t="str">
        <f>"2560106316"</f>
        <v>2560106316</v>
      </c>
      <c r="F26" s="11" t="s">
        <v>101</v>
      </c>
      <c r="G26" s="17" t="str">
        <f>"福建师范大学闽南科技学院"</f>
        <v>福建师范大学闽南科技学院</v>
      </c>
      <c r="H26" s="18" t="str">
        <f>"工商管理"</f>
        <v>工商管理</v>
      </c>
      <c r="I26" s="19" t="str">
        <f t="shared" si="1"/>
        <v>本科</v>
      </c>
      <c r="J26" s="15">
        <v>73.12</v>
      </c>
    </row>
    <row r="27" ht="25" customHeight="1" spans="1:10">
      <c r="A27" s="6"/>
      <c r="B27" s="23"/>
      <c r="C27" s="16"/>
      <c r="D27" s="11" t="s">
        <v>99</v>
      </c>
      <c r="E27" s="11" t="str">
        <f>"2560106306"</f>
        <v>2560106306</v>
      </c>
      <c r="F27" s="11" t="s">
        <v>102</v>
      </c>
      <c r="G27" s="17" t="str">
        <f>"中南财经政法大学"</f>
        <v>中南财经政法大学</v>
      </c>
      <c r="H27" s="18" t="str">
        <f>"金融学"</f>
        <v>金融学</v>
      </c>
      <c r="I27" s="19" t="str">
        <f t="shared" si="1"/>
        <v>本科</v>
      </c>
      <c r="J27" s="15">
        <v>72.61</v>
      </c>
    </row>
    <row r="28" ht="25" customHeight="1" spans="1:10">
      <c r="A28" s="6"/>
      <c r="B28" s="23"/>
      <c r="C28" s="16"/>
      <c r="D28" s="11" t="s">
        <v>103</v>
      </c>
      <c r="E28" s="11" t="s">
        <v>104</v>
      </c>
      <c r="F28" s="11" t="s">
        <v>105</v>
      </c>
      <c r="G28" s="17" t="s">
        <v>106</v>
      </c>
      <c r="H28" s="18" t="s">
        <v>107</v>
      </c>
      <c r="I28" s="19" t="s">
        <v>39</v>
      </c>
      <c r="J28" s="15">
        <v>77.4</v>
      </c>
    </row>
    <row r="29" ht="25" customHeight="1" spans="1:10">
      <c r="A29" s="6"/>
      <c r="B29" s="23"/>
      <c r="C29" s="16"/>
      <c r="D29" s="11" t="s">
        <v>103</v>
      </c>
      <c r="E29" s="11" t="s">
        <v>108</v>
      </c>
      <c r="F29" s="11" t="s">
        <v>109</v>
      </c>
      <c r="G29" s="17" t="s">
        <v>110</v>
      </c>
      <c r="H29" s="18" t="s">
        <v>107</v>
      </c>
      <c r="I29" s="19" t="s">
        <v>39</v>
      </c>
      <c r="J29" s="15">
        <v>76.75</v>
      </c>
    </row>
    <row r="30" ht="25" customHeight="1" spans="1:10">
      <c r="A30" s="6"/>
      <c r="B30" s="23"/>
      <c r="C30" s="16"/>
      <c r="D30" s="11" t="s">
        <v>103</v>
      </c>
      <c r="E30" s="11" t="str">
        <f>"2560106622"</f>
        <v>2560106622</v>
      </c>
      <c r="F30" s="11" t="s">
        <v>111</v>
      </c>
      <c r="G30" s="17" t="str">
        <f>"江苏师范大学科文学院"</f>
        <v>江苏师范大学科文学院</v>
      </c>
      <c r="H30" s="18" t="str">
        <f>"市场营销"</f>
        <v>市场营销</v>
      </c>
      <c r="I30" s="19" t="str">
        <f t="shared" ref="I30:I35" si="2">"本科"</f>
        <v>本科</v>
      </c>
      <c r="J30" s="15">
        <v>75.21</v>
      </c>
    </row>
    <row r="31" ht="25" customHeight="1" spans="1:10">
      <c r="A31" s="6"/>
      <c r="B31" s="23"/>
      <c r="C31" s="16"/>
      <c r="D31" s="11" t="s">
        <v>103</v>
      </c>
      <c r="E31" s="11" t="str">
        <f>"2560106706"</f>
        <v>2560106706</v>
      </c>
      <c r="F31" s="11" t="s">
        <v>112</v>
      </c>
      <c r="G31" s="17" t="str">
        <f>"安徽大学"</f>
        <v>安徽大学</v>
      </c>
      <c r="H31" s="18" t="str">
        <f>"应用统计"</f>
        <v>应用统计</v>
      </c>
      <c r="I31" s="19" t="str">
        <f>"硕士研究生"</f>
        <v>硕士研究生</v>
      </c>
      <c r="J31" s="15">
        <v>73.24</v>
      </c>
    </row>
    <row r="32" ht="25" customHeight="1" spans="1:10">
      <c r="A32" s="6"/>
      <c r="B32" s="24"/>
      <c r="C32" s="20"/>
      <c r="D32" s="11" t="s">
        <v>103</v>
      </c>
      <c r="E32" s="11" t="str">
        <f>"2560106606"</f>
        <v>2560106606</v>
      </c>
      <c r="F32" s="11" t="s">
        <v>113</v>
      </c>
      <c r="G32" s="17" t="str">
        <f>"浙江农林大学"</f>
        <v>浙江农林大学</v>
      </c>
      <c r="H32" s="18" t="str">
        <f>"资源利用与植物保护"</f>
        <v>资源利用与植物保护</v>
      </c>
      <c r="I32" s="19" t="str">
        <f>"硕士研究生"</f>
        <v>硕士研究生</v>
      </c>
      <c r="J32" s="15">
        <v>71.02</v>
      </c>
    </row>
    <row r="33" ht="25" customHeight="1" spans="1:10">
      <c r="A33" s="6">
        <v>7</v>
      </c>
      <c r="B33" s="22" t="s">
        <v>114</v>
      </c>
      <c r="C33" s="10" t="s">
        <v>115</v>
      </c>
      <c r="D33" s="11" t="s">
        <v>116</v>
      </c>
      <c r="E33" s="11" t="str">
        <f>"2560106810"</f>
        <v>2560106810</v>
      </c>
      <c r="F33" s="11" t="s">
        <v>117</v>
      </c>
      <c r="G33" s="17" t="str">
        <f>"苏州大学"</f>
        <v>苏州大学</v>
      </c>
      <c r="H33" s="18" t="str">
        <f>"法学"</f>
        <v>法学</v>
      </c>
      <c r="I33" s="19" t="str">
        <f t="shared" si="2"/>
        <v>本科</v>
      </c>
      <c r="J33" s="15">
        <v>73.31</v>
      </c>
    </row>
    <row r="34" ht="25" customHeight="1" spans="1:10">
      <c r="A34" s="6"/>
      <c r="B34" s="23"/>
      <c r="C34" s="16"/>
      <c r="D34" s="11" t="s">
        <v>118</v>
      </c>
      <c r="E34" s="11" t="str">
        <f>"2560107415"</f>
        <v>2560107415</v>
      </c>
      <c r="F34" s="11" t="s">
        <v>119</v>
      </c>
      <c r="G34" s="17" t="str">
        <f>"华北理工大学"</f>
        <v>华北理工大学</v>
      </c>
      <c r="H34" s="18" t="str">
        <f>"网络工程"</f>
        <v>网络工程</v>
      </c>
      <c r="I34" s="19" t="str">
        <f t="shared" si="2"/>
        <v>本科</v>
      </c>
      <c r="J34" s="15">
        <v>76.35</v>
      </c>
    </row>
    <row r="35" ht="25" customHeight="1" spans="1:10">
      <c r="A35" s="6"/>
      <c r="B35" s="24"/>
      <c r="C35" s="20"/>
      <c r="D35" s="11" t="s">
        <v>118</v>
      </c>
      <c r="E35" s="11" t="str">
        <f>"2560107306"</f>
        <v>2560107306</v>
      </c>
      <c r="F35" s="11" t="s">
        <v>120</v>
      </c>
      <c r="G35" s="17" t="str">
        <f>"安徽财经大学"</f>
        <v>安徽财经大学</v>
      </c>
      <c r="H35" s="18" t="str">
        <f>"金融学"</f>
        <v>金融学</v>
      </c>
      <c r="I35" s="19" t="str">
        <f t="shared" si="2"/>
        <v>本科</v>
      </c>
      <c r="J35" s="15">
        <v>74.4</v>
      </c>
    </row>
    <row r="36" ht="25" customHeight="1" spans="1:10">
      <c r="A36" s="6">
        <v>8</v>
      </c>
      <c r="B36" s="22" t="s">
        <v>121</v>
      </c>
      <c r="C36" s="11" t="s">
        <v>122</v>
      </c>
      <c r="D36" s="11" t="s">
        <v>123</v>
      </c>
      <c r="E36" s="11" t="s">
        <v>124</v>
      </c>
      <c r="F36" s="11" t="s">
        <v>125</v>
      </c>
      <c r="G36" s="17" t="s">
        <v>126</v>
      </c>
      <c r="H36" s="18" t="s">
        <v>46</v>
      </c>
      <c r="I36" s="19" t="s">
        <v>39</v>
      </c>
      <c r="J36" s="15">
        <v>73.87</v>
      </c>
    </row>
    <row r="37" ht="25" customHeight="1" spans="1:10">
      <c r="A37" s="6"/>
      <c r="B37" s="23"/>
      <c r="C37" s="10" t="s">
        <v>127</v>
      </c>
      <c r="D37" s="11" t="s">
        <v>128</v>
      </c>
      <c r="E37" s="11" t="s">
        <v>129</v>
      </c>
      <c r="F37" s="11" t="s">
        <v>130</v>
      </c>
      <c r="G37" s="17" t="s">
        <v>131</v>
      </c>
      <c r="H37" s="18" t="s">
        <v>46</v>
      </c>
      <c r="I37" s="19" t="s">
        <v>39</v>
      </c>
      <c r="J37" s="15">
        <v>73.21</v>
      </c>
    </row>
    <row r="38" ht="25" customHeight="1" spans="1:10">
      <c r="A38" s="6"/>
      <c r="B38" s="23"/>
      <c r="C38" s="16"/>
      <c r="D38" s="11" t="s">
        <v>132</v>
      </c>
      <c r="E38" s="11" t="s">
        <v>133</v>
      </c>
      <c r="F38" s="11" t="s">
        <v>134</v>
      </c>
      <c r="G38" s="17" t="s">
        <v>131</v>
      </c>
      <c r="H38" s="18" t="s">
        <v>135</v>
      </c>
      <c r="I38" s="19" t="s">
        <v>39</v>
      </c>
      <c r="J38" s="15">
        <v>75.02</v>
      </c>
    </row>
    <row r="39" ht="25" customHeight="1" spans="1:10">
      <c r="A39" s="6"/>
      <c r="B39" s="23"/>
      <c r="C39" s="16"/>
      <c r="D39" s="11" t="s">
        <v>136</v>
      </c>
      <c r="E39" s="11" t="s">
        <v>137</v>
      </c>
      <c r="F39" s="11" t="s">
        <v>138</v>
      </c>
      <c r="G39" s="17" t="s">
        <v>139</v>
      </c>
      <c r="H39" s="18" t="s">
        <v>140</v>
      </c>
      <c r="I39" s="19" t="s">
        <v>39</v>
      </c>
      <c r="J39" s="15">
        <v>75.89</v>
      </c>
    </row>
    <row r="40" ht="25" customHeight="1" spans="1:10">
      <c r="A40" s="6"/>
      <c r="B40" s="24"/>
      <c r="C40" s="20"/>
      <c r="D40" s="11" t="s">
        <v>136</v>
      </c>
      <c r="E40" s="11" t="s">
        <v>141</v>
      </c>
      <c r="F40" s="11" t="s">
        <v>142</v>
      </c>
      <c r="G40" s="17" t="s">
        <v>106</v>
      </c>
      <c r="H40" s="18" t="s">
        <v>143</v>
      </c>
      <c r="I40" s="19" t="s">
        <v>39</v>
      </c>
      <c r="J40" s="15">
        <v>73.27</v>
      </c>
    </row>
    <row r="41" ht="25" customHeight="1" spans="1:10">
      <c r="A41" s="6">
        <v>9</v>
      </c>
      <c r="B41" s="22" t="s">
        <v>144</v>
      </c>
      <c r="C41" s="10" t="s">
        <v>145</v>
      </c>
      <c r="D41" s="11" t="s">
        <v>146</v>
      </c>
      <c r="E41" s="11" t="s">
        <v>147</v>
      </c>
      <c r="F41" s="11" t="s">
        <v>148</v>
      </c>
      <c r="G41" s="17" t="s">
        <v>149</v>
      </c>
      <c r="H41" s="18" t="s">
        <v>150</v>
      </c>
      <c r="I41" s="19" t="s">
        <v>39</v>
      </c>
      <c r="J41" s="15">
        <v>76.59</v>
      </c>
    </row>
    <row r="42" ht="25" customHeight="1" spans="1:10">
      <c r="A42" s="6"/>
      <c r="B42" s="23"/>
      <c r="C42" s="16"/>
      <c r="D42" s="11" t="s">
        <v>146</v>
      </c>
      <c r="E42" s="11" t="s">
        <v>151</v>
      </c>
      <c r="F42" s="11" t="s">
        <v>152</v>
      </c>
      <c r="G42" s="17" t="s">
        <v>153</v>
      </c>
      <c r="H42" s="18" t="s">
        <v>154</v>
      </c>
      <c r="I42" s="19" t="s">
        <v>39</v>
      </c>
      <c r="J42" s="15">
        <v>75.68</v>
      </c>
    </row>
    <row r="43" ht="25" customHeight="1" spans="1:10">
      <c r="A43" s="6"/>
      <c r="B43" s="23"/>
      <c r="C43" s="16"/>
      <c r="D43" s="11" t="s">
        <v>155</v>
      </c>
      <c r="E43" s="11" t="str">
        <f>"2560201525"</f>
        <v>2560201525</v>
      </c>
      <c r="F43" s="11" t="s">
        <v>156</v>
      </c>
      <c r="G43" s="17" t="str">
        <f>"安徽警官职业学院"</f>
        <v>安徽警官职业学院</v>
      </c>
      <c r="H43" s="18" t="str">
        <f>"行政管理"</f>
        <v>行政管理</v>
      </c>
      <c r="I43" s="19" t="str">
        <f>"专科"</f>
        <v>专科</v>
      </c>
      <c r="J43" s="15">
        <v>76.62</v>
      </c>
    </row>
    <row r="44" ht="25" customHeight="1" spans="1:10">
      <c r="A44" s="6"/>
      <c r="B44" s="24"/>
      <c r="C44" s="20"/>
      <c r="D44" s="11" t="s">
        <v>155</v>
      </c>
      <c r="E44" s="11" t="str">
        <f>"2560201317"</f>
        <v>2560201317</v>
      </c>
      <c r="F44" s="11" t="s">
        <v>157</v>
      </c>
      <c r="G44" s="17" t="str">
        <f>"安徽农业大学经济技术学院"</f>
        <v>安徽农业大学经济技术学院</v>
      </c>
      <c r="H44" s="18" t="str">
        <f>"金融学"</f>
        <v>金融学</v>
      </c>
      <c r="I44" s="19" t="str">
        <f t="shared" ref="I44:I48" si="3">"本科"</f>
        <v>本科</v>
      </c>
      <c r="J44" s="15">
        <v>74.04</v>
      </c>
    </row>
    <row r="45" ht="25" customHeight="1" spans="1:10">
      <c r="A45" s="6">
        <v>10</v>
      </c>
      <c r="B45" s="22" t="s">
        <v>158</v>
      </c>
      <c r="C45" s="10" t="s">
        <v>159</v>
      </c>
      <c r="D45" s="11" t="s">
        <v>160</v>
      </c>
      <c r="E45" s="11" t="s">
        <v>161</v>
      </c>
      <c r="F45" s="11" t="s">
        <v>162</v>
      </c>
      <c r="G45" s="17" t="s">
        <v>163</v>
      </c>
      <c r="H45" s="18" t="s">
        <v>164</v>
      </c>
      <c r="I45" s="19" t="s">
        <v>39</v>
      </c>
      <c r="J45" s="15">
        <v>75.67</v>
      </c>
    </row>
    <row r="46" ht="25" customHeight="1" spans="1:10">
      <c r="A46" s="6"/>
      <c r="B46" s="23"/>
      <c r="C46" s="20"/>
      <c r="D46" s="11" t="s">
        <v>160</v>
      </c>
      <c r="E46" s="11" t="s">
        <v>165</v>
      </c>
      <c r="F46" s="11" t="s">
        <v>166</v>
      </c>
      <c r="G46" s="17" t="s">
        <v>167</v>
      </c>
      <c r="H46" s="18" t="s">
        <v>168</v>
      </c>
      <c r="I46" s="19" t="s">
        <v>39</v>
      </c>
      <c r="J46" s="15">
        <v>75.28</v>
      </c>
    </row>
    <row r="47" ht="25" customHeight="1" spans="1:10">
      <c r="A47" s="6"/>
      <c r="B47" s="23"/>
      <c r="C47" s="10" t="s">
        <v>169</v>
      </c>
      <c r="D47" s="11" t="s">
        <v>170</v>
      </c>
      <c r="E47" s="11" t="str">
        <f>"2560203023"</f>
        <v>2560203023</v>
      </c>
      <c r="F47" s="11" t="s">
        <v>171</v>
      </c>
      <c r="G47" s="17" t="str">
        <f>"江苏师范大学"</f>
        <v>江苏师范大学</v>
      </c>
      <c r="H47" s="18" t="str">
        <f>"法学"</f>
        <v>法学</v>
      </c>
      <c r="I47" s="19" t="str">
        <f t="shared" si="3"/>
        <v>本科</v>
      </c>
      <c r="J47" s="15">
        <v>75.64</v>
      </c>
    </row>
    <row r="48" ht="25" customHeight="1" spans="1:10">
      <c r="A48" s="6"/>
      <c r="B48" s="24"/>
      <c r="C48" s="20"/>
      <c r="D48" s="11" t="s">
        <v>170</v>
      </c>
      <c r="E48" s="11" t="str">
        <f>"2560202908"</f>
        <v>2560202908</v>
      </c>
      <c r="F48" s="11" t="s">
        <v>172</v>
      </c>
      <c r="G48" s="17" t="str">
        <f>"合肥经济学院"</f>
        <v>合肥经济学院</v>
      </c>
      <c r="H48" s="18" t="str">
        <f>"法学"</f>
        <v>法学</v>
      </c>
      <c r="I48" s="19" t="str">
        <f t="shared" si="3"/>
        <v>本科</v>
      </c>
      <c r="J48" s="15">
        <v>75.18</v>
      </c>
    </row>
    <row r="49" ht="25" customHeight="1" spans="1:10">
      <c r="A49" s="6">
        <v>11</v>
      </c>
      <c r="B49" s="22" t="s">
        <v>173</v>
      </c>
      <c r="C49" s="10" t="s">
        <v>174</v>
      </c>
      <c r="D49" s="11" t="s">
        <v>175</v>
      </c>
      <c r="E49" s="11" t="s">
        <v>176</v>
      </c>
      <c r="F49" s="11" t="s">
        <v>177</v>
      </c>
      <c r="G49" s="17" t="s">
        <v>178</v>
      </c>
      <c r="H49" s="18" t="s">
        <v>179</v>
      </c>
      <c r="I49" s="19" t="s">
        <v>39</v>
      </c>
      <c r="J49" s="15">
        <v>73.85</v>
      </c>
    </row>
    <row r="50" ht="25" customHeight="1" spans="1:10">
      <c r="A50" s="6"/>
      <c r="B50" s="23"/>
      <c r="C50" s="16"/>
      <c r="D50" s="11" t="s">
        <v>180</v>
      </c>
      <c r="E50" s="11" t="s">
        <v>181</v>
      </c>
      <c r="F50" s="11" t="s">
        <v>182</v>
      </c>
      <c r="G50" s="17" t="s">
        <v>131</v>
      </c>
      <c r="H50" s="18" t="s">
        <v>46</v>
      </c>
      <c r="I50" s="19" t="s">
        <v>39</v>
      </c>
      <c r="J50" s="15">
        <v>74.31</v>
      </c>
    </row>
    <row r="51" ht="25" customHeight="1" spans="1:10">
      <c r="A51" s="6"/>
      <c r="B51" s="24"/>
      <c r="C51" s="20"/>
      <c r="D51" s="11" t="s">
        <v>183</v>
      </c>
      <c r="E51" s="11" t="s">
        <v>184</v>
      </c>
      <c r="F51" s="11" t="s">
        <v>185</v>
      </c>
      <c r="G51" s="17" t="s">
        <v>186</v>
      </c>
      <c r="H51" s="18" t="s">
        <v>187</v>
      </c>
      <c r="I51" s="19" t="s">
        <v>39</v>
      </c>
      <c r="J51" s="15">
        <v>75.07</v>
      </c>
    </row>
    <row r="52" ht="25" customHeight="1" spans="1:10">
      <c r="A52" s="6">
        <v>12</v>
      </c>
      <c r="B52" s="22" t="s">
        <v>188</v>
      </c>
      <c r="C52" s="11" t="s">
        <v>189</v>
      </c>
      <c r="D52" s="11" t="s">
        <v>190</v>
      </c>
      <c r="E52" s="11" t="s">
        <v>191</v>
      </c>
      <c r="F52" s="11" t="s">
        <v>192</v>
      </c>
      <c r="G52" s="17" t="s">
        <v>193</v>
      </c>
      <c r="H52" s="18" t="s">
        <v>76</v>
      </c>
      <c r="I52" s="19" t="s">
        <v>39</v>
      </c>
      <c r="J52" s="15">
        <v>75.27</v>
      </c>
    </row>
    <row r="53" ht="25" customHeight="1" spans="1:10">
      <c r="A53" s="6"/>
      <c r="B53" s="23"/>
      <c r="C53" s="10" t="s">
        <v>194</v>
      </c>
      <c r="D53" s="11" t="s">
        <v>195</v>
      </c>
      <c r="E53" s="11" t="str">
        <f>"2560302307"</f>
        <v>2560302307</v>
      </c>
      <c r="F53" s="11" t="s">
        <v>196</v>
      </c>
      <c r="G53" s="17" t="str">
        <f>"福建农林大学"</f>
        <v>福建农林大学</v>
      </c>
      <c r="H53" s="18" t="str">
        <f>"金融"</f>
        <v>金融</v>
      </c>
      <c r="I53" s="19" t="str">
        <f>"硕士研究生"</f>
        <v>硕士研究生</v>
      </c>
      <c r="J53" s="15">
        <v>75.05</v>
      </c>
    </row>
    <row r="54" ht="25" customHeight="1" spans="1:10">
      <c r="A54" s="6"/>
      <c r="B54" s="24"/>
      <c r="C54" s="20"/>
      <c r="D54" s="11" t="s">
        <v>195</v>
      </c>
      <c r="E54" s="11" t="str">
        <f>"2560302104"</f>
        <v>2560302104</v>
      </c>
      <c r="F54" s="11" t="s">
        <v>197</v>
      </c>
      <c r="G54" s="17" t="str">
        <f>"沈阳药科大学"</f>
        <v>沈阳药科大学</v>
      </c>
      <c r="H54" s="18" t="str">
        <f>"化学"</f>
        <v>化学</v>
      </c>
      <c r="I54" s="19" t="str">
        <f>"硕士研究生"</f>
        <v>硕士研究生</v>
      </c>
      <c r="J54" s="15">
        <v>74.85</v>
      </c>
    </row>
    <row r="55" ht="25" customHeight="1" spans="1:10">
      <c r="A55" s="6">
        <v>13</v>
      </c>
      <c r="B55" s="22" t="s">
        <v>198</v>
      </c>
      <c r="C55" s="10" t="s">
        <v>199</v>
      </c>
      <c r="D55" s="11" t="s">
        <v>200</v>
      </c>
      <c r="E55" s="11" t="str">
        <f>"2560303415"</f>
        <v>2560303415</v>
      </c>
      <c r="F55" s="11" t="s">
        <v>201</v>
      </c>
      <c r="G55" s="17" t="str">
        <f>"宿州学院"</f>
        <v>宿州学院</v>
      </c>
      <c r="H55" s="18" t="str">
        <f>"英语"</f>
        <v>英语</v>
      </c>
      <c r="I55" s="19" t="str">
        <f>"本科"</f>
        <v>本科</v>
      </c>
      <c r="J55" s="15">
        <v>75.32</v>
      </c>
    </row>
    <row r="56" ht="25" customHeight="1" spans="1:10">
      <c r="A56" s="6"/>
      <c r="B56" s="24"/>
      <c r="C56" s="20"/>
      <c r="D56" s="11" t="s">
        <v>200</v>
      </c>
      <c r="E56" s="11" t="str">
        <f>"2560303208"</f>
        <v>2560303208</v>
      </c>
      <c r="F56" s="11" t="s">
        <v>202</v>
      </c>
      <c r="G56" s="17" t="str">
        <f>"首都经济贸易大学"</f>
        <v>首都经济贸易大学</v>
      </c>
      <c r="H56" s="18" t="str">
        <f>"金融工程"</f>
        <v>金融工程</v>
      </c>
      <c r="I56" s="19" t="str">
        <f>"本科"</f>
        <v>本科</v>
      </c>
      <c r="J56" s="15">
        <v>74.6</v>
      </c>
    </row>
    <row r="57" ht="25" customHeight="1" spans="1:10">
      <c r="A57" s="6">
        <v>14</v>
      </c>
      <c r="B57" s="22" t="s">
        <v>203</v>
      </c>
      <c r="C57" s="10" t="s">
        <v>204</v>
      </c>
      <c r="D57" s="11" t="s">
        <v>205</v>
      </c>
      <c r="E57" s="11" t="s">
        <v>206</v>
      </c>
      <c r="F57" s="11" t="s">
        <v>207</v>
      </c>
      <c r="G57" s="17" t="s">
        <v>153</v>
      </c>
      <c r="H57" s="18" t="s">
        <v>154</v>
      </c>
      <c r="I57" s="19" t="s">
        <v>39</v>
      </c>
      <c r="J57" s="15">
        <v>75.6</v>
      </c>
    </row>
    <row r="58" ht="25" customHeight="1" spans="1:10">
      <c r="A58" s="6"/>
      <c r="B58" s="24"/>
      <c r="C58" s="20"/>
      <c r="D58" s="11" t="s">
        <v>205</v>
      </c>
      <c r="E58" s="11" t="s">
        <v>208</v>
      </c>
      <c r="F58" s="11" t="s">
        <v>209</v>
      </c>
      <c r="G58" s="17" t="s">
        <v>163</v>
      </c>
      <c r="H58" s="18" t="s">
        <v>210</v>
      </c>
      <c r="I58" s="19" t="s">
        <v>39</v>
      </c>
      <c r="J58" s="15">
        <v>73.77</v>
      </c>
    </row>
    <row r="59" ht="25" customHeight="1" spans="1:10">
      <c r="A59" s="6">
        <v>15</v>
      </c>
      <c r="B59" s="22" t="s">
        <v>211</v>
      </c>
      <c r="C59" s="10" t="s">
        <v>212</v>
      </c>
      <c r="D59" s="11" t="s">
        <v>213</v>
      </c>
      <c r="E59" s="11" t="s">
        <v>214</v>
      </c>
      <c r="F59" s="11" t="s">
        <v>215</v>
      </c>
      <c r="G59" s="17" t="s">
        <v>216</v>
      </c>
      <c r="H59" s="18" t="s">
        <v>217</v>
      </c>
      <c r="I59" s="19" t="s">
        <v>39</v>
      </c>
      <c r="J59" s="15">
        <v>76</v>
      </c>
    </row>
    <row r="60" ht="25" customHeight="1" spans="1:10">
      <c r="A60" s="6"/>
      <c r="B60" s="24"/>
      <c r="C60" s="20"/>
      <c r="D60" s="11" t="s">
        <v>213</v>
      </c>
      <c r="E60" s="11" t="s">
        <v>218</v>
      </c>
      <c r="F60" s="11" t="s">
        <v>219</v>
      </c>
      <c r="G60" s="17" t="s">
        <v>220</v>
      </c>
      <c r="H60" s="18" t="s">
        <v>221</v>
      </c>
      <c r="I60" s="19" t="s">
        <v>39</v>
      </c>
      <c r="J60" s="15">
        <v>75.25</v>
      </c>
    </row>
    <row r="61" ht="25" customHeight="1" spans="1:10">
      <c r="A61" s="6">
        <v>16</v>
      </c>
      <c r="B61" s="22" t="s">
        <v>222</v>
      </c>
      <c r="C61" s="10" t="s">
        <v>223</v>
      </c>
      <c r="D61" s="11" t="s">
        <v>224</v>
      </c>
      <c r="E61" s="11" t="s">
        <v>225</v>
      </c>
      <c r="F61" s="11" t="s">
        <v>226</v>
      </c>
      <c r="G61" s="17" t="s">
        <v>227</v>
      </c>
      <c r="H61" s="18" t="s">
        <v>228</v>
      </c>
      <c r="I61" s="19" t="s">
        <v>39</v>
      </c>
      <c r="J61" s="15">
        <v>76.83</v>
      </c>
    </row>
    <row r="62" ht="25" customHeight="1" spans="1:10">
      <c r="A62" s="6"/>
      <c r="B62" s="24"/>
      <c r="C62" s="20"/>
      <c r="D62" s="11" t="s">
        <v>224</v>
      </c>
      <c r="E62" s="11" t="s">
        <v>229</v>
      </c>
      <c r="F62" s="11" t="s">
        <v>230</v>
      </c>
      <c r="G62" s="17" t="s">
        <v>231</v>
      </c>
      <c r="H62" s="18" t="s">
        <v>232</v>
      </c>
      <c r="I62" s="19" t="s">
        <v>39</v>
      </c>
      <c r="J62" s="15">
        <v>76.32</v>
      </c>
    </row>
    <row r="63" ht="25" customHeight="1" spans="1:10">
      <c r="A63" s="6">
        <v>17</v>
      </c>
      <c r="B63" s="22" t="s">
        <v>233</v>
      </c>
      <c r="C63" s="10" t="s">
        <v>234</v>
      </c>
      <c r="D63" s="11" t="s">
        <v>235</v>
      </c>
      <c r="E63" s="11" t="s">
        <v>236</v>
      </c>
      <c r="F63" s="11" t="s">
        <v>237</v>
      </c>
      <c r="G63" s="17" t="s">
        <v>45</v>
      </c>
      <c r="H63" s="18" t="s">
        <v>70</v>
      </c>
      <c r="I63" s="19" t="s">
        <v>39</v>
      </c>
      <c r="J63" s="15">
        <v>75.89</v>
      </c>
    </row>
    <row r="64" ht="25" customHeight="1" spans="1:10">
      <c r="A64" s="6"/>
      <c r="B64" s="23"/>
      <c r="C64" s="16"/>
      <c r="D64" s="11" t="s">
        <v>238</v>
      </c>
      <c r="E64" s="11" t="s">
        <v>239</v>
      </c>
      <c r="F64" s="11" t="s">
        <v>240</v>
      </c>
      <c r="G64" s="17" t="s">
        <v>241</v>
      </c>
      <c r="H64" s="18" t="s">
        <v>179</v>
      </c>
      <c r="I64" s="19" t="s">
        <v>39</v>
      </c>
      <c r="J64" s="15">
        <v>75.92</v>
      </c>
    </row>
    <row r="65" ht="25" customHeight="1" spans="1:10">
      <c r="A65" s="6"/>
      <c r="B65" s="24"/>
      <c r="C65" s="20"/>
      <c r="D65" s="11" t="s">
        <v>242</v>
      </c>
      <c r="E65" s="11" t="s">
        <v>243</v>
      </c>
      <c r="F65" s="11" t="s">
        <v>244</v>
      </c>
      <c r="G65" s="17" t="s">
        <v>245</v>
      </c>
      <c r="H65" s="18" t="s">
        <v>246</v>
      </c>
      <c r="I65" s="19" t="s">
        <v>39</v>
      </c>
      <c r="J65" s="15">
        <v>75.62</v>
      </c>
    </row>
    <row r="66" ht="25" customHeight="1" spans="1:10">
      <c r="A66" s="6">
        <v>18</v>
      </c>
      <c r="B66" s="22" t="s">
        <v>247</v>
      </c>
      <c r="C66" s="10" t="s">
        <v>248</v>
      </c>
      <c r="D66" s="11" t="s">
        <v>249</v>
      </c>
      <c r="E66" s="11" t="s">
        <v>250</v>
      </c>
      <c r="F66" s="11" t="s">
        <v>251</v>
      </c>
      <c r="G66" s="17" t="s">
        <v>252</v>
      </c>
      <c r="H66" s="18" t="s">
        <v>70</v>
      </c>
      <c r="I66" s="19" t="s">
        <v>39</v>
      </c>
      <c r="J66" s="15">
        <v>77.89</v>
      </c>
    </row>
    <row r="67" ht="25" customHeight="1" spans="1:10">
      <c r="A67" s="6"/>
      <c r="B67" s="23"/>
      <c r="C67" s="16"/>
      <c r="D67" s="11" t="s">
        <v>249</v>
      </c>
      <c r="E67" s="11" t="str">
        <f>"2560307707"</f>
        <v>2560307707</v>
      </c>
      <c r="F67" s="11" t="s">
        <v>253</v>
      </c>
      <c r="G67" s="17" t="str">
        <f>"安徽大学"</f>
        <v>安徽大学</v>
      </c>
      <c r="H67" s="18" t="str">
        <f>"法学（法律）"</f>
        <v>法学（法律）</v>
      </c>
      <c r="I67" s="19" t="str">
        <f>"本科"</f>
        <v>本科</v>
      </c>
      <c r="J67" s="15">
        <v>73.9</v>
      </c>
    </row>
    <row r="68" ht="25" customHeight="1" spans="1:10">
      <c r="A68" s="6"/>
      <c r="B68" s="23"/>
      <c r="C68" s="20"/>
      <c r="D68" s="11" t="s">
        <v>249</v>
      </c>
      <c r="E68" s="11" t="str">
        <f>"2560307705"</f>
        <v>2560307705</v>
      </c>
      <c r="F68" s="11" t="s">
        <v>254</v>
      </c>
      <c r="G68" s="17" t="str">
        <f>"安徽警官职业学院"</f>
        <v>安徽警官职业学院</v>
      </c>
      <c r="H68" s="18" t="str">
        <f>"法律文秘"</f>
        <v>法律文秘</v>
      </c>
      <c r="I68" s="19" t="str">
        <f>"专科"</f>
        <v>专科</v>
      </c>
      <c r="J68" s="15">
        <v>72.59</v>
      </c>
    </row>
    <row r="69" ht="25" customHeight="1" spans="1:10">
      <c r="A69" s="6"/>
      <c r="B69" s="23"/>
      <c r="C69" s="11" t="s">
        <v>255</v>
      </c>
      <c r="D69" s="11" t="s">
        <v>256</v>
      </c>
      <c r="E69" s="11" t="s">
        <v>257</v>
      </c>
      <c r="F69" s="11" t="s">
        <v>258</v>
      </c>
      <c r="G69" s="17" t="s">
        <v>259</v>
      </c>
      <c r="H69" s="18" t="s">
        <v>260</v>
      </c>
      <c r="I69" s="19" t="s">
        <v>39</v>
      </c>
      <c r="J69" s="15">
        <v>74.33</v>
      </c>
    </row>
    <row r="70" ht="25" customHeight="1" spans="1:10">
      <c r="A70" s="6"/>
      <c r="B70" s="23"/>
      <c r="C70" s="11" t="s">
        <v>261</v>
      </c>
      <c r="D70" s="11" t="s">
        <v>262</v>
      </c>
      <c r="E70" s="11" t="s">
        <v>263</v>
      </c>
      <c r="F70" s="11" t="s">
        <v>264</v>
      </c>
      <c r="G70" s="17" t="s">
        <v>265</v>
      </c>
      <c r="H70" s="18" t="s">
        <v>266</v>
      </c>
      <c r="I70" s="19" t="s">
        <v>61</v>
      </c>
      <c r="J70" s="15">
        <v>73.94</v>
      </c>
    </row>
    <row r="71" ht="25" customHeight="1" spans="1:10">
      <c r="A71" s="6"/>
      <c r="B71" s="24"/>
      <c r="C71" s="11" t="s">
        <v>267</v>
      </c>
      <c r="D71" s="11" t="s">
        <v>268</v>
      </c>
      <c r="E71" s="11" t="s">
        <v>269</v>
      </c>
      <c r="F71" s="11" t="s">
        <v>270</v>
      </c>
      <c r="G71" s="17" t="s">
        <v>216</v>
      </c>
      <c r="H71" s="18" t="s">
        <v>271</v>
      </c>
      <c r="I71" s="19" t="s">
        <v>39</v>
      </c>
      <c r="J71" s="15">
        <v>75.58</v>
      </c>
    </row>
    <row r="72" ht="25" customHeight="1" spans="1:10">
      <c r="A72" s="6">
        <v>19</v>
      </c>
      <c r="B72" s="22" t="s">
        <v>272</v>
      </c>
      <c r="C72" s="10" t="s">
        <v>273</v>
      </c>
      <c r="D72" s="11" t="s">
        <v>274</v>
      </c>
      <c r="E72" s="11" t="s">
        <v>275</v>
      </c>
      <c r="F72" s="11" t="s">
        <v>276</v>
      </c>
      <c r="G72" s="17" t="s">
        <v>131</v>
      </c>
      <c r="H72" s="18" t="s">
        <v>70</v>
      </c>
      <c r="I72" s="19" t="s">
        <v>39</v>
      </c>
      <c r="J72" s="15">
        <v>74.52</v>
      </c>
    </row>
    <row r="73" ht="25" customHeight="1" spans="1:10">
      <c r="A73" s="6"/>
      <c r="B73" s="23"/>
      <c r="C73" s="16"/>
      <c r="D73" s="11" t="s">
        <v>274</v>
      </c>
      <c r="E73" s="11" t="str">
        <f>"2560308725"</f>
        <v>2560308725</v>
      </c>
      <c r="F73" s="11" t="str">
        <f>"宋芳香"</f>
        <v>宋芳香</v>
      </c>
      <c r="G73" s="17" t="str">
        <f>"武汉东湖学院"</f>
        <v>武汉东湖学院</v>
      </c>
      <c r="H73" s="18" t="str">
        <f>"法学"</f>
        <v>法学</v>
      </c>
      <c r="I73" s="19" t="str">
        <f t="shared" ref="I73:I75" si="4">"本科"</f>
        <v>本科</v>
      </c>
      <c r="J73" s="15">
        <v>74.31</v>
      </c>
    </row>
    <row r="74" ht="25" customHeight="1" spans="1:10">
      <c r="A74" s="6"/>
      <c r="B74" s="23"/>
      <c r="C74" s="16"/>
      <c r="D74" s="11" t="s">
        <v>277</v>
      </c>
      <c r="E74" s="11" t="str">
        <f>"2560309208"</f>
        <v>2560309208</v>
      </c>
      <c r="F74" s="11" t="s">
        <v>278</v>
      </c>
      <c r="G74" s="17" t="str">
        <f>"成都大学"</f>
        <v>成都大学</v>
      </c>
      <c r="H74" s="18" t="str">
        <f>"工程造价"</f>
        <v>工程造价</v>
      </c>
      <c r="I74" s="19" t="str">
        <f t="shared" si="4"/>
        <v>本科</v>
      </c>
      <c r="J74" s="15">
        <v>74.11</v>
      </c>
    </row>
    <row r="75" ht="25" customHeight="1" spans="1:10">
      <c r="A75" s="6"/>
      <c r="B75" s="24"/>
      <c r="C75" s="20"/>
      <c r="D75" s="11" t="s">
        <v>277</v>
      </c>
      <c r="E75" s="11" t="str">
        <f>"2560309112"</f>
        <v>2560309112</v>
      </c>
      <c r="F75" s="11" t="s">
        <v>279</v>
      </c>
      <c r="G75" s="17" t="str">
        <f>"渭南师范学院"</f>
        <v>渭南师范学院</v>
      </c>
      <c r="H75" s="18" t="str">
        <f>"计算机科学与技术"</f>
        <v>计算机科学与技术</v>
      </c>
      <c r="I75" s="19" t="str">
        <f t="shared" si="4"/>
        <v>本科</v>
      </c>
      <c r="J75" s="15">
        <v>73.47</v>
      </c>
    </row>
    <row r="76" ht="25" customHeight="1" spans="1:10">
      <c r="A76" s="6">
        <v>20</v>
      </c>
      <c r="B76" s="22" t="s">
        <v>280</v>
      </c>
      <c r="C76" s="11" t="s">
        <v>281</v>
      </c>
      <c r="D76" s="11" t="s">
        <v>282</v>
      </c>
      <c r="E76" s="11" t="s">
        <v>283</v>
      </c>
      <c r="F76" s="11" t="str">
        <f>"姜雨欣"</f>
        <v>姜雨欣</v>
      </c>
      <c r="G76" s="17" t="s">
        <v>252</v>
      </c>
      <c r="H76" s="18" t="s">
        <v>154</v>
      </c>
      <c r="I76" s="19" t="s">
        <v>39</v>
      </c>
      <c r="J76" s="15">
        <v>72.93</v>
      </c>
    </row>
    <row r="77" ht="25" customHeight="1" spans="1:10">
      <c r="A77" s="6"/>
      <c r="B77" s="23"/>
      <c r="C77" s="11" t="s">
        <v>284</v>
      </c>
      <c r="D77" s="11" t="s">
        <v>285</v>
      </c>
      <c r="E77" s="11" t="s">
        <v>286</v>
      </c>
      <c r="F77" s="11" t="s">
        <v>287</v>
      </c>
      <c r="G77" s="17" t="s">
        <v>149</v>
      </c>
      <c r="H77" s="18" t="s">
        <v>288</v>
      </c>
      <c r="I77" s="19" t="s">
        <v>39</v>
      </c>
      <c r="J77" s="15">
        <v>76.78</v>
      </c>
    </row>
    <row r="78" ht="25" customHeight="1" spans="1:10">
      <c r="A78" s="6"/>
      <c r="B78" s="23"/>
      <c r="C78" s="11" t="s">
        <v>289</v>
      </c>
      <c r="D78" s="11" t="s">
        <v>290</v>
      </c>
      <c r="E78" s="11" t="s">
        <v>291</v>
      </c>
      <c r="F78" s="11" t="s">
        <v>292</v>
      </c>
      <c r="G78" s="17" t="s">
        <v>293</v>
      </c>
      <c r="H78" s="18" t="s">
        <v>294</v>
      </c>
      <c r="I78" s="19" t="s">
        <v>32</v>
      </c>
      <c r="J78" s="15">
        <v>73.62</v>
      </c>
    </row>
    <row r="79" ht="25" customHeight="1" spans="1:10">
      <c r="A79" s="6"/>
      <c r="B79" s="24"/>
      <c r="C79" s="11" t="s">
        <v>295</v>
      </c>
      <c r="D79" s="11" t="s">
        <v>296</v>
      </c>
      <c r="E79" s="11" t="s">
        <v>297</v>
      </c>
      <c r="F79" s="11" t="s">
        <v>298</v>
      </c>
      <c r="G79" s="17" t="s">
        <v>299</v>
      </c>
      <c r="H79" s="18" t="s">
        <v>300</v>
      </c>
      <c r="I79" s="19" t="s">
        <v>61</v>
      </c>
      <c r="J79" s="15">
        <v>74.85</v>
      </c>
    </row>
    <row r="80" ht="25" customHeight="1" spans="1:10">
      <c r="A80" s="6">
        <v>21</v>
      </c>
      <c r="B80" s="22" t="s">
        <v>301</v>
      </c>
      <c r="C80" s="11" t="s">
        <v>302</v>
      </c>
      <c r="D80" s="11" t="s">
        <v>303</v>
      </c>
      <c r="E80" s="11" t="s">
        <v>304</v>
      </c>
      <c r="F80" s="11" t="s">
        <v>305</v>
      </c>
      <c r="G80" s="17" t="s">
        <v>306</v>
      </c>
      <c r="H80" s="18" t="s">
        <v>307</v>
      </c>
      <c r="I80" s="19" t="s">
        <v>39</v>
      </c>
      <c r="J80" s="15">
        <v>72.42</v>
      </c>
    </row>
    <row r="81" ht="25" customHeight="1" spans="1:10">
      <c r="A81" s="6"/>
      <c r="B81" s="24"/>
      <c r="C81" s="11" t="s">
        <v>308</v>
      </c>
      <c r="D81" s="11" t="s">
        <v>309</v>
      </c>
      <c r="E81" s="11" t="s">
        <v>310</v>
      </c>
      <c r="F81" s="11" t="s">
        <v>311</v>
      </c>
      <c r="G81" s="17" t="s">
        <v>312</v>
      </c>
      <c r="H81" s="18" t="s">
        <v>313</v>
      </c>
      <c r="I81" s="19" t="s">
        <v>39</v>
      </c>
      <c r="J81" s="15">
        <v>75.5</v>
      </c>
    </row>
    <row r="82" ht="25" customHeight="1" spans="1:10">
      <c r="A82" s="6">
        <v>22</v>
      </c>
      <c r="B82" s="22" t="s">
        <v>314</v>
      </c>
      <c r="C82" s="10" t="s">
        <v>315</v>
      </c>
      <c r="D82" s="11" t="s">
        <v>316</v>
      </c>
      <c r="E82" s="11" t="s">
        <v>317</v>
      </c>
      <c r="F82" s="11" t="s">
        <v>318</v>
      </c>
      <c r="G82" s="17" t="s">
        <v>193</v>
      </c>
      <c r="H82" s="18" t="s">
        <v>319</v>
      </c>
      <c r="I82" s="19" t="s">
        <v>39</v>
      </c>
      <c r="J82" s="15">
        <v>78.4</v>
      </c>
    </row>
    <row r="83" ht="25" customHeight="1" spans="1:10">
      <c r="A83" s="6"/>
      <c r="B83" s="23"/>
      <c r="C83" s="20"/>
      <c r="D83" s="11" t="s">
        <v>316</v>
      </c>
      <c r="E83" s="11" t="s">
        <v>320</v>
      </c>
      <c r="F83" s="11" t="s">
        <v>321</v>
      </c>
      <c r="G83" s="17" t="s">
        <v>322</v>
      </c>
      <c r="H83" s="18" t="s">
        <v>154</v>
      </c>
      <c r="I83" s="19" t="s">
        <v>39</v>
      </c>
      <c r="J83" s="15">
        <v>75.57</v>
      </c>
    </row>
    <row r="84" ht="25" customHeight="1" spans="1:10">
      <c r="A84" s="6"/>
      <c r="B84" s="23"/>
      <c r="C84" s="10" t="s">
        <v>323</v>
      </c>
      <c r="D84" s="11" t="s">
        <v>324</v>
      </c>
      <c r="E84" s="11" t="s">
        <v>325</v>
      </c>
      <c r="F84" s="11" t="s">
        <v>326</v>
      </c>
      <c r="G84" s="17" t="s">
        <v>30</v>
      </c>
      <c r="H84" s="18" t="s">
        <v>327</v>
      </c>
      <c r="I84" s="19" t="s">
        <v>39</v>
      </c>
      <c r="J84" s="15">
        <v>75.78</v>
      </c>
    </row>
    <row r="85" ht="25" customHeight="1" spans="1:10">
      <c r="A85" s="6"/>
      <c r="B85" s="23"/>
      <c r="C85" s="16"/>
      <c r="D85" s="11" t="s">
        <v>324</v>
      </c>
      <c r="E85" s="11" t="s">
        <v>328</v>
      </c>
      <c r="F85" s="11" t="s">
        <v>329</v>
      </c>
      <c r="G85" s="17" t="s">
        <v>330</v>
      </c>
      <c r="H85" s="18" t="s">
        <v>331</v>
      </c>
      <c r="I85" s="19" t="s">
        <v>39</v>
      </c>
      <c r="J85" s="15">
        <v>75.74</v>
      </c>
    </row>
    <row r="86" ht="25" customHeight="1" spans="1:10">
      <c r="A86" s="6"/>
      <c r="B86" s="23"/>
      <c r="C86" s="16"/>
      <c r="D86" s="11" t="s">
        <v>324</v>
      </c>
      <c r="E86" s="11" t="str">
        <f>"2560406028"</f>
        <v>2560406028</v>
      </c>
      <c r="F86" s="11" t="s">
        <v>332</v>
      </c>
      <c r="G86" s="17" t="str">
        <f>"河北经贸大学经济管理学院"</f>
        <v>河北经贸大学经济管理学院</v>
      </c>
      <c r="H86" s="18" t="str">
        <f>"金融学"</f>
        <v>金融学</v>
      </c>
      <c r="I86" s="19" t="str">
        <f>"本科"</f>
        <v>本科</v>
      </c>
      <c r="J86" s="15">
        <v>74.69</v>
      </c>
    </row>
    <row r="87" ht="25" customHeight="1" spans="1:10">
      <c r="A87" s="6"/>
      <c r="B87" s="23"/>
      <c r="C87" s="20"/>
      <c r="D87" s="11" t="s">
        <v>324</v>
      </c>
      <c r="E87" s="11" t="str">
        <f>"2560406012"</f>
        <v>2560406012</v>
      </c>
      <c r="F87" s="11" t="s">
        <v>333</v>
      </c>
      <c r="G87" s="17" t="str">
        <f>"中国矿业大学徐海学院"</f>
        <v>中国矿业大学徐海学院</v>
      </c>
      <c r="H87" s="18" t="str">
        <f>"计算机科学与技术"</f>
        <v>计算机科学与技术</v>
      </c>
      <c r="I87" s="19" t="str">
        <f>"本科"</f>
        <v>本科</v>
      </c>
      <c r="J87" s="15">
        <v>74.63</v>
      </c>
    </row>
    <row r="88" ht="25" customHeight="1" spans="1:10">
      <c r="A88" s="6"/>
      <c r="B88" s="23"/>
      <c r="C88" s="10" t="s">
        <v>334</v>
      </c>
      <c r="D88" s="11" t="s">
        <v>335</v>
      </c>
      <c r="E88" s="11" t="s">
        <v>336</v>
      </c>
      <c r="F88" s="11" t="s">
        <v>337</v>
      </c>
      <c r="G88" s="17" t="s">
        <v>338</v>
      </c>
      <c r="H88" s="18" t="s">
        <v>339</v>
      </c>
      <c r="I88" s="19" t="s">
        <v>32</v>
      </c>
      <c r="J88" s="15">
        <v>76</v>
      </c>
    </row>
    <row r="89" ht="25" customHeight="1" spans="1:10">
      <c r="A89" s="6"/>
      <c r="B89" s="23"/>
      <c r="C89" s="16"/>
      <c r="D89" s="11" t="s">
        <v>335</v>
      </c>
      <c r="E89" s="11" t="s">
        <v>340</v>
      </c>
      <c r="F89" s="11" t="s">
        <v>341</v>
      </c>
      <c r="G89" s="17" t="s">
        <v>342</v>
      </c>
      <c r="H89" s="18" t="s">
        <v>343</v>
      </c>
      <c r="I89" s="19" t="s">
        <v>32</v>
      </c>
      <c r="J89" s="15">
        <v>75.27</v>
      </c>
    </row>
    <row r="90" ht="25" customHeight="1" spans="1:10">
      <c r="A90" s="6"/>
      <c r="B90" s="24"/>
      <c r="C90" s="20"/>
      <c r="D90" s="11" t="s">
        <v>344</v>
      </c>
      <c r="E90" s="11" t="s">
        <v>345</v>
      </c>
      <c r="F90" s="11" t="s">
        <v>346</v>
      </c>
      <c r="G90" s="17" t="s">
        <v>347</v>
      </c>
      <c r="H90" s="18" t="s">
        <v>348</v>
      </c>
      <c r="I90" s="19" t="s">
        <v>32</v>
      </c>
      <c r="J90" s="15">
        <v>76.22</v>
      </c>
    </row>
    <row r="91" ht="25" customHeight="1" spans="1:10">
      <c r="A91" s="6">
        <v>23</v>
      </c>
      <c r="B91" s="25" t="s">
        <v>349</v>
      </c>
      <c r="C91" s="26" t="s">
        <v>350</v>
      </c>
      <c r="D91" s="11" t="s">
        <v>351</v>
      </c>
      <c r="E91" s="11" t="str">
        <f>"2560407022"</f>
        <v>2560407022</v>
      </c>
      <c r="F91" s="11" t="s">
        <v>352</v>
      </c>
      <c r="G91" s="17" t="str">
        <f>"华北电力大学"</f>
        <v>华北电力大学</v>
      </c>
      <c r="H91" s="18" t="str">
        <f>"英语笔译"</f>
        <v>英语笔译</v>
      </c>
      <c r="I91" s="19" t="str">
        <f t="shared" ref="I91:I94" si="5">"硕士研究生"</f>
        <v>硕士研究生</v>
      </c>
      <c r="J91" s="15">
        <v>75.75</v>
      </c>
    </row>
    <row r="92" ht="25" customHeight="1" spans="1:10">
      <c r="A92" s="6"/>
      <c r="B92" s="27"/>
      <c r="C92" s="28"/>
      <c r="D92" s="11" t="s">
        <v>351</v>
      </c>
      <c r="E92" s="11" t="str">
        <f>"2560407001"</f>
        <v>2560407001</v>
      </c>
      <c r="F92" s="11" t="s">
        <v>353</v>
      </c>
      <c r="G92" s="17" t="str">
        <f>"石家庄铁道大学"</f>
        <v>石家庄铁道大学</v>
      </c>
      <c r="H92" s="18" t="str">
        <f>"建筑与土木工程"</f>
        <v>建筑与土木工程</v>
      </c>
      <c r="I92" s="19" t="str">
        <f t="shared" si="5"/>
        <v>硕士研究生</v>
      </c>
      <c r="J92" s="15">
        <v>73.65</v>
      </c>
    </row>
    <row r="93" ht="25" customHeight="1" spans="1:10">
      <c r="A93" s="6"/>
      <c r="B93" s="27"/>
      <c r="C93" s="29"/>
      <c r="D93" s="11" t="s">
        <v>354</v>
      </c>
      <c r="E93" s="11" t="str">
        <f>"2560407525"</f>
        <v>2560407525</v>
      </c>
      <c r="F93" s="11" t="s">
        <v>355</v>
      </c>
      <c r="G93" s="17" t="str">
        <f>"山东商务职业学院"</f>
        <v>山东商务职业学院</v>
      </c>
      <c r="H93" s="18" t="str">
        <f>"食品生物技术"</f>
        <v>食品生物技术</v>
      </c>
      <c r="I93" s="19" t="str">
        <f>"专科"</f>
        <v>专科</v>
      </c>
      <c r="J93" s="15">
        <v>76.03</v>
      </c>
    </row>
    <row r="94" ht="25" customHeight="1" spans="1:10">
      <c r="A94" s="6"/>
      <c r="B94" s="27"/>
      <c r="C94" s="10" t="s">
        <v>356</v>
      </c>
      <c r="D94" s="11" t="s">
        <v>357</v>
      </c>
      <c r="E94" s="11" t="str">
        <f>"2560408213"</f>
        <v>2560408213</v>
      </c>
      <c r="F94" s="11" t="s">
        <v>358</v>
      </c>
      <c r="G94" s="17" t="str">
        <f>"南京师范大学"</f>
        <v>南京师范大学</v>
      </c>
      <c r="H94" s="18" t="str">
        <f>"美术"</f>
        <v>美术</v>
      </c>
      <c r="I94" s="19" t="str">
        <f t="shared" si="5"/>
        <v>硕士研究生</v>
      </c>
      <c r="J94" s="15">
        <v>76.96</v>
      </c>
    </row>
    <row r="95" ht="25" customHeight="1" spans="1:10">
      <c r="A95" s="6"/>
      <c r="B95" s="27"/>
      <c r="C95" s="16"/>
      <c r="D95" s="11" t="s">
        <v>357</v>
      </c>
      <c r="E95" s="11" t="str">
        <f>"2560408110"</f>
        <v>2560408110</v>
      </c>
      <c r="F95" s="11" t="s">
        <v>359</v>
      </c>
      <c r="G95" s="17" t="str">
        <f>"湖北中医药大学"</f>
        <v>湖北中医药大学</v>
      </c>
      <c r="H95" s="18" t="str">
        <f>"物流管理"</f>
        <v>物流管理</v>
      </c>
      <c r="I95" s="19" t="str">
        <f>"本科"</f>
        <v>本科</v>
      </c>
      <c r="J95" s="15">
        <v>75.37</v>
      </c>
    </row>
    <row r="96" ht="25" customHeight="1" spans="1:10">
      <c r="A96" s="6"/>
      <c r="B96" s="30"/>
      <c r="C96" s="20"/>
      <c r="D96" s="11" t="s">
        <v>360</v>
      </c>
      <c r="E96" s="11" t="s">
        <v>361</v>
      </c>
      <c r="F96" s="11" t="s">
        <v>362</v>
      </c>
      <c r="G96" s="17" t="s">
        <v>363</v>
      </c>
      <c r="H96" s="18" t="s">
        <v>364</v>
      </c>
      <c r="I96" s="19" t="s">
        <v>61</v>
      </c>
      <c r="J96" s="15">
        <v>76.3</v>
      </c>
    </row>
    <row r="97" ht="25" customHeight="1" spans="1:10">
      <c r="A97" s="6">
        <v>24</v>
      </c>
      <c r="B97" s="22" t="s">
        <v>365</v>
      </c>
      <c r="C97" s="26" t="s">
        <v>366</v>
      </c>
      <c r="D97" s="11" t="s">
        <v>367</v>
      </c>
      <c r="E97" s="11" t="s">
        <v>368</v>
      </c>
      <c r="F97" s="11" t="s">
        <v>369</v>
      </c>
      <c r="G97" s="17" t="s">
        <v>95</v>
      </c>
      <c r="H97" s="18" t="s">
        <v>46</v>
      </c>
      <c r="I97" s="19" t="s">
        <v>39</v>
      </c>
      <c r="J97" s="15">
        <v>72.95</v>
      </c>
    </row>
    <row r="98" ht="25" customHeight="1" spans="1:10">
      <c r="A98" s="6"/>
      <c r="B98" s="24"/>
      <c r="C98" s="29"/>
      <c r="D98" s="11" t="s">
        <v>370</v>
      </c>
      <c r="E98" s="11" t="s">
        <v>371</v>
      </c>
      <c r="F98" s="11" t="s">
        <v>372</v>
      </c>
      <c r="G98" s="17" t="s">
        <v>131</v>
      </c>
      <c r="H98" s="18" t="s">
        <v>373</v>
      </c>
      <c r="I98" s="19" t="s">
        <v>39</v>
      </c>
      <c r="J98" s="15">
        <v>75.53</v>
      </c>
    </row>
    <row r="99" ht="18.75" spans="1:10">
      <c r="J99" s="31"/>
    </row>
  </sheetData>
  <mergeCells count="75">
    <mergeCell ref="A1:J1"/>
    <mergeCell ref="A3:A5"/>
    <mergeCell ref="A6:A12"/>
    <mergeCell ref="A13:A16"/>
    <mergeCell ref="A17:A21"/>
    <mergeCell ref="A22:A24"/>
    <mergeCell ref="A25:A32"/>
    <mergeCell ref="A33:A35"/>
    <mergeCell ref="A36:A40"/>
    <mergeCell ref="A41:A44"/>
    <mergeCell ref="A45:A48"/>
    <mergeCell ref="A49:A51"/>
    <mergeCell ref="A52:A54"/>
    <mergeCell ref="A55:A56"/>
    <mergeCell ref="A57:A58"/>
    <mergeCell ref="A59:A60"/>
    <mergeCell ref="A61:A62"/>
    <mergeCell ref="A63:A65"/>
    <mergeCell ref="A66:A71"/>
    <mergeCell ref="A72:A75"/>
    <mergeCell ref="A76:A79"/>
    <mergeCell ref="A80:A81"/>
    <mergeCell ref="A82:A90"/>
    <mergeCell ref="A91:A96"/>
    <mergeCell ref="A97:A98"/>
    <mergeCell ref="B3:B5"/>
    <mergeCell ref="B6:B12"/>
    <mergeCell ref="B13:B16"/>
    <mergeCell ref="B17:B21"/>
    <mergeCell ref="B22:B24"/>
    <mergeCell ref="B25:B32"/>
    <mergeCell ref="B33:B35"/>
    <mergeCell ref="B36:B40"/>
    <mergeCell ref="B41:B44"/>
    <mergeCell ref="B45:B48"/>
    <mergeCell ref="B49:B51"/>
    <mergeCell ref="B52:B54"/>
    <mergeCell ref="B55:B56"/>
    <mergeCell ref="B57:B58"/>
    <mergeCell ref="B59:B60"/>
    <mergeCell ref="B61:B62"/>
    <mergeCell ref="B63:B65"/>
    <mergeCell ref="B66:B71"/>
    <mergeCell ref="B72:B75"/>
    <mergeCell ref="B76:B79"/>
    <mergeCell ref="B80:B81"/>
    <mergeCell ref="B82:B90"/>
    <mergeCell ref="B91:B96"/>
    <mergeCell ref="B97:B98"/>
    <mergeCell ref="C3:C5"/>
    <mergeCell ref="C6:C10"/>
    <mergeCell ref="C13:C16"/>
    <mergeCell ref="C17:C19"/>
    <mergeCell ref="C22:C24"/>
    <mergeCell ref="C25:C32"/>
    <mergeCell ref="C33:C35"/>
    <mergeCell ref="C37:C40"/>
    <mergeCell ref="C41:C44"/>
    <mergeCell ref="C45:C46"/>
    <mergeCell ref="C47:C48"/>
    <mergeCell ref="C49:C51"/>
    <mergeCell ref="C53:C54"/>
    <mergeCell ref="C55:C56"/>
    <mergeCell ref="C57:C58"/>
    <mergeCell ref="C59:C60"/>
    <mergeCell ref="C61:C62"/>
    <mergeCell ref="C63:C65"/>
    <mergeCell ref="C66:C68"/>
    <mergeCell ref="C72:C75"/>
    <mergeCell ref="C82:C83"/>
    <mergeCell ref="C84:C87"/>
    <mergeCell ref="C88:C90"/>
    <mergeCell ref="C91:C93"/>
    <mergeCell ref="C94:C96"/>
    <mergeCell ref="C97:C98"/>
  </mergeCells>
  <printOptions horizontalCentered="1"/>
  <pageMargins left="0.354166666666667" right="0.0784722222222222" top="0.118055555555556" bottom="0.393055555555556" header="0.5" footer="0.118055555555556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阿怪</cp:lastModifiedBy>
  <dcterms:created xsi:type="dcterms:W3CDTF">2021-06-05T08:29:00Z</dcterms:created>
  <dcterms:modified xsi:type="dcterms:W3CDTF">2025-11-17T02:02:17Z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D0128D97E6C54C3BB098D5F046197E17_13</vt:lpwstr>
  </property>
  <property fmtid="{D5CDD505-2E9C-101B-9397-08002B2CF9AE}" pid="3" name="KSOProductBuildVer">
    <vt:lpwstr>2052-12.1.0.23542</vt:lpwstr>
  </property>
</Properties>
</file>