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Area" localSheetId="0">'Sheet1'!$1:$328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<sst xmlns="http://schemas.openxmlformats.org/spreadsheetml/2006/main" count="428" uniqueCount="156">
  <si>
    <t>2021年度萧县事业单位公开招聘工作人员面试人员名单</t>
  </si>
  <si>
    <t>顺序号</t>
  </si>
  <si>
    <t>报考岗位</t>
  </si>
  <si>
    <t>准考证号</t>
  </si>
  <si>
    <t>考场号</t>
  </si>
  <si>
    <t>座位号</t>
  </si>
  <si>
    <t>备注</t>
  </si>
  <si>
    <t>210101-工作人员</t>
  </si>
  <si>
    <t>01</t>
  </si>
  <si>
    <t>03</t>
  </si>
  <si>
    <t>210102-工作人员</t>
  </si>
  <si>
    <t>210103-工作人员</t>
  </si>
  <si>
    <t>221010127</t>
  </si>
  <si>
    <t>27</t>
  </si>
  <si>
    <t>210104-工作人员</t>
  </si>
  <si>
    <t>210105-工作人员</t>
  </si>
  <si>
    <t>210106-工作人员</t>
  </si>
  <si>
    <t>210107-工作人员</t>
  </si>
  <si>
    <t>210108-工作人员</t>
  </si>
  <si>
    <t>221010511</t>
  </si>
  <si>
    <t>05</t>
  </si>
  <si>
    <t>11</t>
  </si>
  <si>
    <t>210109-工作人员</t>
  </si>
  <si>
    <t>210110-工作人员</t>
  </si>
  <si>
    <t>210111-工作人员</t>
  </si>
  <si>
    <t>210112-工作人员</t>
  </si>
  <si>
    <t>210113-工作人员</t>
  </si>
  <si>
    <t>210114-工作人员</t>
  </si>
  <si>
    <t>210115-工作人员</t>
  </si>
  <si>
    <t>210116-工作人员</t>
  </si>
  <si>
    <t>221011009</t>
  </si>
  <si>
    <t>10</t>
  </si>
  <si>
    <t>09</t>
  </si>
  <si>
    <t>210117-工作人员</t>
  </si>
  <si>
    <t>210118-工作人员</t>
  </si>
  <si>
    <t>221011118</t>
  </si>
  <si>
    <t>18</t>
  </si>
  <si>
    <t>210119-工作人员</t>
  </si>
  <si>
    <t>221011211</t>
  </si>
  <si>
    <t>12</t>
  </si>
  <si>
    <t>221011728</t>
  </si>
  <si>
    <t>17</t>
  </si>
  <si>
    <t>28</t>
  </si>
  <si>
    <t>221011902</t>
  </si>
  <si>
    <t>19</t>
  </si>
  <si>
    <t>02</t>
  </si>
  <si>
    <t>221011917</t>
  </si>
  <si>
    <t>210120-工作人员</t>
  </si>
  <si>
    <t>210121-工作人员</t>
  </si>
  <si>
    <t>210122-工作人员</t>
  </si>
  <si>
    <t>221012407</t>
  </si>
  <si>
    <t>24</t>
  </si>
  <si>
    <t>07</t>
  </si>
  <si>
    <t>210123-工作人员</t>
  </si>
  <si>
    <t>221012506</t>
  </si>
  <si>
    <t>25</t>
  </si>
  <si>
    <t>06</t>
  </si>
  <si>
    <t>210124-工作人员</t>
  </si>
  <si>
    <t>210125-工作人员</t>
  </si>
  <si>
    <t>210126-工作人员</t>
  </si>
  <si>
    <t>210127-工作人员</t>
  </si>
  <si>
    <t>221012720</t>
  </si>
  <si>
    <t>20</t>
  </si>
  <si>
    <t>210128-工作人员</t>
  </si>
  <si>
    <t>221012905</t>
  </si>
  <si>
    <t>29</t>
  </si>
  <si>
    <t>210129-工作人员</t>
  </si>
  <si>
    <t>210130-工作人员</t>
  </si>
  <si>
    <t>210131-工作人员</t>
  </si>
  <si>
    <t>210132-工作人员</t>
  </si>
  <si>
    <t>221013315</t>
  </si>
  <si>
    <t>33</t>
  </si>
  <si>
    <t>15</t>
  </si>
  <si>
    <t>221013210</t>
  </si>
  <si>
    <t>32</t>
  </si>
  <si>
    <t>210133-工作人员</t>
  </si>
  <si>
    <t>210134-工作人员</t>
  </si>
  <si>
    <t>210135-工作人员</t>
  </si>
  <si>
    <t>221013602</t>
  </si>
  <si>
    <t>36</t>
  </si>
  <si>
    <t>210136-工作人员</t>
  </si>
  <si>
    <t>210137-工作人员</t>
  </si>
  <si>
    <t>210138-工作人员</t>
  </si>
  <si>
    <t>210139-工作人员</t>
  </si>
  <si>
    <t>210140-工作人员</t>
  </si>
  <si>
    <t>221014223</t>
  </si>
  <si>
    <t>42</t>
  </si>
  <si>
    <t>23</t>
  </si>
  <si>
    <t>221014527</t>
  </si>
  <si>
    <t>45</t>
  </si>
  <si>
    <t>210141-工作人员</t>
  </si>
  <si>
    <t>221014715</t>
  </si>
  <si>
    <t>47</t>
  </si>
  <si>
    <t>210142-工作人员</t>
  </si>
  <si>
    <t>210143-工作人员</t>
  </si>
  <si>
    <t>210144-工作人员</t>
  </si>
  <si>
    <t>210145-工作人员</t>
  </si>
  <si>
    <t>210146-工作人员</t>
  </si>
  <si>
    <t>210147-工作人员</t>
  </si>
  <si>
    <t>221015109</t>
  </si>
  <si>
    <t>51</t>
  </si>
  <si>
    <t>210148-工作人员</t>
  </si>
  <si>
    <t>210149-工作人员</t>
  </si>
  <si>
    <t>210150-工作人员</t>
  </si>
  <si>
    <t>210151-工作人员</t>
  </si>
  <si>
    <t>210152-工作人员</t>
  </si>
  <si>
    <t>221015311</t>
  </si>
  <si>
    <t>53</t>
  </si>
  <si>
    <t>210153-工作人员</t>
  </si>
  <si>
    <t>210154-工作人员</t>
  </si>
  <si>
    <t>210155-工作人员</t>
  </si>
  <si>
    <t>210156-工作人员</t>
  </si>
  <si>
    <t>210157-工作人员</t>
  </si>
  <si>
    <t>221015727</t>
  </si>
  <si>
    <t>57</t>
  </si>
  <si>
    <t>221015826</t>
  </si>
  <si>
    <t>58</t>
  </si>
  <si>
    <t>26</t>
  </si>
  <si>
    <t>210158-工作人员</t>
  </si>
  <si>
    <t>221016102</t>
  </si>
  <si>
    <t>61</t>
  </si>
  <si>
    <t>221016113</t>
  </si>
  <si>
    <t>13</t>
  </si>
  <si>
    <t>210159-工作人员</t>
  </si>
  <si>
    <t>210160-工作人员</t>
  </si>
  <si>
    <t>210161-工作人员</t>
  </si>
  <si>
    <t>221016315</t>
  </si>
  <si>
    <t>63</t>
  </si>
  <si>
    <t>210162-工作人员</t>
  </si>
  <si>
    <t>221016405</t>
  </si>
  <si>
    <t>64</t>
  </si>
  <si>
    <t>210163-工作人员</t>
  </si>
  <si>
    <t>221016412</t>
  </si>
  <si>
    <t>210164-工作人员</t>
  </si>
  <si>
    <t>210165-工作人员</t>
  </si>
  <si>
    <t>210166-工作人员</t>
  </si>
  <si>
    <t>221016509</t>
  </si>
  <si>
    <t>65</t>
  </si>
  <si>
    <t>210167-工作人员</t>
  </si>
  <si>
    <t>221016604</t>
  </si>
  <si>
    <t>66</t>
  </si>
  <si>
    <t>04</t>
  </si>
  <si>
    <t>221016616</t>
  </si>
  <si>
    <t>16</t>
  </si>
  <si>
    <t>221016627</t>
  </si>
  <si>
    <t>210168-工作人员</t>
  </si>
  <si>
    <t>210169-工作人员</t>
  </si>
  <si>
    <t>210170-工作人员</t>
  </si>
  <si>
    <t>210171-工作人员</t>
  </si>
  <si>
    <t>210172-工作人员</t>
  </si>
  <si>
    <t>210173-工作人员</t>
  </si>
  <si>
    <t>210174-工作人员</t>
  </si>
  <si>
    <t>210175-工作人员</t>
  </si>
  <si>
    <t>210176-工作人员</t>
  </si>
  <si>
    <t>210177-工作人员</t>
  </si>
  <si>
    <t>210178-工作人员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</si>
</sst>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8"/>
  <sheetViews>
    <sheetView tabSelected="1" workbookViewId="0" topLeftCell="A1">
      <selection activeCell="J4" sqref="J4"/>
    </sheetView>
  </sheetViews>
  <sheetFormatPr defaultColWidth="9.00390625" defaultRowHeight="15"/>
  <cols>
    <col min="1" max="1" width="7.57421875" style="3" customWidth="1"/>
    <col min="2" max="2" width="19.421875" style="3" customWidth="1"/>
    <col min="3" max="3" width="13.140625" style="3" customWidth="1"/>
    <col min="4" max="4" width="11.421875" style="3" customWidth="1"/>
    <col min="5" max="5" width="10.57421875" style="3" customWidth="1"/>
    <col min="6" max="6" width="10.8515625" style="4" customWidth="1"/>
    <col min="7" max="16384" width="9.00390625" style="4" customWidth="1"/>
  </cols>
  <sheetData>
    <row r="1" spans="1:6" ht="52.5" customHeight="1">
      <c r="A1" s="5" t="s">
        <v>0</v>
      </c>
      <c r="B1" s="5"/>
      <c r="C1" s="5"/>
      <c r="D1" s="5"/>
      <c r="E1" s="5"/>
      <c r="F1" s="5"/>
    </row>
    <row r="2" spans="1:6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ht="24.75" customHeight="1">
      <c r="A3" s="6">
        <v>1</v>
      </c>
      <c r="B3" s="6" t="s">
        <v>7</v>
      </c>
      <c r="C3" s="6" t="str">
        <f>"221010101"</f>
        <v>221010101</v>
      </c>
      <c r="D3" s="6" t="str">
        <f aca="true" t="shared" si="0" ref="D3:D9">"01"</f>
        <v>01</v>
      </c>
      <c r="E3" s="6" t="str">
        <f>"01"</f>
        <v>01</v>
      </c>
      <c r="F3" s="8"/>
    </row>
    <row r="4" spans="1:6" ht="24.75" customHeight="1">
      <c r="A4" s="6">
        <v>2</v>
      </c>
      <c r="B4" s="6" t="s">
        <v>7</v>
      </c>
      <c r="C4" s="6" t="str">
        <f>"221010113"</f>
        <v>221010113</v>
      </c>
      <c r="D4" s="6" t="str">
        <f t="shared" si="0"/>
        <v>01</v>
      </c>
      <c r="E4" s="6" t="str">
        <f>"13"</f>
        <v>13</v>
      </c>
      <c r="F4" s="8"/>
    </row>
    <row r="5" spans="1:6" ht="24.75" customHeight="1">
      <c r="A5" s="6">
        <v>3</v>
      </c>
      <c r="B5" s="9" t="s">
        <v>7</v>
      </c>
      <c r="C5" s="9">
        <v>221010103</v>
      </c>
      <c r="D5" s="9" t="s">
        <v>8</v>
      </c>
      <c r="E5" s="9" t="s">
        <v>9</v>
      </c>
      <c r="F5" s="8"/>
    </row>
    <row r="6" spans="1:6" ht="24.75" customHeight="1">
      <c r="A6" s="6">
        <v>4</v>
      </c>
      <c r="B6" s="6" t="s">
        <v>10</v>
      </c>
      <c r="C6" s="6" t="str">
        <f>"221010115"</f>
        <v>221010115</v>
      </c>
      <c r="D6" s="6" t="str">
        <f t="shared" si="0"/>
        <v>01</v>
      </c>
      <c r="E6" s="6" t="str">
        <f>"15"</f>
        <v>15</v>
      </c>
      <c r="F6" s="8"/>
    </row>
    <row r="7" spans="1:6" ht="24.75" customHeight="1">
      <c r="A7" s="6">
        <v>5</v>
      </c>
      <c r="B7" s="6" t="s">
        <v>10</v>
      </c>
      <c r="C7" s="6" t="str">
        <f>"221010121"</f>
        <v>221010121</v>
      </c>
      <c r="D7" s="6" t="str">
        <f t="shared" si="0"/>
        <v>01</v>
      </c>
      <c r="E7" s="6" t="str">
        <f>"21"</f>
        <v>21</v>
      </c>
      <c r="F7" s="8"/>
    </row>
    <row r="8" spans="1:6" ht="24.75" customHeight="1">
      <c r="A8" s="6">
        <v>6</v>
      </c>
      <c r="B8" s="6" t="s">
        <v>11</v>
      </c>
      <c r="C8" s="6" t="str">
        <f>"221010128"</f>
        <v>221010128</v>
      </c>
      <c r="D8" s="6" t="str">
        <f t="shared" si="0"/>
        <v>01</v>
      </c>
      <c r="E8" s="6" t="str">
        <f>"28"</f>
        <v>28</v>
      </c>
      <c r="F8" s="8"/>
    </row>
    <row r="9" spans="1:6" ht="24.75" customHeight="1">
      <c r="A9" s="6">
        <v>7</v>
      </c>
      <c r="B9" s="6" t="s">
        <v>11</v>
      </c>
      <c r="C9" s="6" t="str">
        <f>"221010125"</f>
        <v>221010125</v>
      </c>
      <c r="D9" s="6" t="str">
        <f t="shared" si="0"/>
        <v>01</v>
      </c>
      <c r="E9" s="6" t="str">
        <f>"25"</f>
        <v>25</v>
      </c>
      <c r="F9" s="8"/>
    </row>
    <row r="10" spans="1:6" ht="24.75" customHeight="1">
      <c r="A10" s="6">
        <v>8</v>
      </c>
      <c r="B10" s="9" t="s">
        <v>11</v>
      </c>
      <c r="C10" s="9" t="s">
        <v>12</v>
      </c>
      <c r="D10" s="9" t="s">
        <v>8</v>
      </c>
      <c r="E10" s="9" t="s">
        <v>13</v>
      </c>
      <c r="F10" s="8"/>
    </row>
    <row r="11" spans="1:6" ht="24.75" customHeight="1">
      <c r="A11" s="6">
        <v>9</v>
      </c>
      <c r="B11" s="6" t="s">
        <v>14</v>
      </c>
      <c r="C11" s="6" t="str">
        <f>"221010204"</f>
        <v>221010204</v>
      </c>
      <c r="D11" s="6" t="str">
        <f aca="true" t="shared" si="1" ref="D11:D13">"02"</f>
        <v>02</v>
      </c>
      <c r="E11" s="6" t="str">
        <f>"04"</f>
        <v>04</v>
      </c>
      <c r="F11" s="8"/>
    </row>
    <row r="12" spans="1:6" ht="24.75" customHeight="1">
      <c r="A12" s="6">
        <v>10</v>
      </c>
      <c r="B12" s="6" t="s">
        <v>14</v>
      </c>
      <c r="C12" s="6" t="str">
        <f>"221010212"</f>
        <v>221010212</v>
      </c>
      <c r="D12" s="6" t="str">
        <f t="shared" si="1"/>
        <v>02</v>
      </c>
      <c r="E12" s="6" t="str">
        <f>"12"</f>
        <v>12</v>
      </c>
      <c r="F12" s="8"/>
    </row>
    <row r="13" spans="1:6" ht="24.75" customHeight="1">
      <c r="A13" s="6">
        <v>11</v>
      </c>
      <c r="B13" s="6" t="s">
        <v>14</v>
      </c>
      <c r="C13" s="6" t="str">
        <f>"221010209"</f>
        <v>221010209</v>
      </c>
      <c r="D13" s="6" t="str">
        <f t="shared" si="1"/>
        <v>02</v>
      </c>
      <c r="E13" s="6" t="str">
        <f>"09"</f>
        <v>09</v>
      </c>
      <c r="F13" s="8"/>
    </row>
    <row r="14" spans="1:6" ht="24.75" customHeight="1">
      <c r="A14" s="6">
        <v>12</v>
      </c>
      <c r="B14" s="6" t="s">
        <v>15</v>
      </c>
      <c r="C14" s="6" t="str">
        <f>"221010304"</f>
        <v>221010304</v>
      </c>
      <c r="D14" s="6" t="str">
        <f aca="true" t="shared" si="2" ref="D14:D20">"03"</f>
        <v>03</v>
      </c>
      <c r="E14" s="6" t="str">
        <f>"04"</f>
        <v>04</v>
      </c>
      <c r="F14" s="8"/>
    </row>
    <row r="15" spans="1:6" ht="24.75" customHeight="1">
      <c r="A15" s="6">
        <v>13</v>
      </c>
      <c r="B15" s="6" t="s">
        <v>15</v>
      </c>
      <c r="C15" s="6" t="str">
        <f>"221010223"</f>
        <v>221010223</v>
      </c>
      <c r="D15" s="6" t="str">
        <f>"02"</f>
        <v>02</v>
      </c>
      <c r="E15" s="6" t="str">
        <f>"23"</f>
        <v>23</v>
      </c>
      <c r="F15" s="8"/>
    </row>
    <row r="16" spans="1:6" ht="24.75" customHeight="1">
      <c r="A16" s="6">
        <v>14</v>
      </c>
      <c r="B16" s="6" t="s">
        <v>15</v>
      </c>
      <c r="C16" s="6" t="str">
        <f>"221010216"</f>
        <v>221010216</v>
      </c>
      <c r="D16" s="6" t="str">
        <f>"02"</f>
        <v>02</v>
      </c>
      <c r="E16" s="6" t="str">
        <f>"16"</f>
        <v>16</v>
      </c>
      <c r="F16" s="8"/>
    </row>
    <row r="17" spans="1:6" ht="24.75" customHeight="1">
      <c r="A17" s="6">
        <v>15</v>
      </c>
      <c r="B17" s="6" t="s">
        <v>16</v>
      </c>
      <c r="C17" s="6" t="str">
        <f>"221010308"</f>
        <v>221010308</v>
      </c>
      <c r="D17" s="6" t="str">
        <f t="shared" si="2"/>
        <v>03</v>
      </c>
      <c r="E17" s="6" t="str">
        <f>"08"</f>
        <v>08</v>
      </c>
      <c r="F17" s="8"/>
    </row>
    <row r="18" spans="1:6" ht="24.75" customHeight="1">
      <c r="A18" s="6">
        <v>16</v>
      </c>
      <c r="B18" s="6" t="s">
        <v>16</v>
      </c>
      <c r="C18" s="6" t="str">
        <f>"221010310"</f>
        <v>221010310</v>
      </c>
      <c r="D18" s="6" t="str">
        <f t="shared" si="2"/>
        <v>03</v>
      </c>
      <c r="E18" s="6" t="str">
        <f>"10"</f>
        <v>10</v>
      </c>
      <c r="F18" s="8"/>
    </row>
    <row r="19" spans="1:6" ht="24.75" customHeight="1">
      <c r="A19" s="6">
        <v>17</v>
      </c>
      <c r="B19" s="6" t="s">
        <v>16</v>
      </c>
      <c r="C19" s="6" t="str">
        <f>"221010309"</f>
        <v>221010309</v>
      </c>
      <c r="D19" s="6" t="str">
        <f t="shared" si="2"/>
        <v>03</v>
      </c>
      <c r="E19" s="6" t="str">
        <f>"09"</f>
        <v>09</v>
      </c>
      <c r="F19" s="8"/>
    </row>
    <row r="20" spans="1:6" ht="24.75" customHeight="1">
      <c r="A20" s="6">
        <v>18</v>
      </c>
      <c r="B20" s="6" t="s">
        <v>17</v>
      </c>
      <c r="C20" s="6" t="str">
        <f>"221010315"</f>
        <v>221010315</v>
      </c>
      <c r="D20" s="6" t="str">
        <f t="shared" si="2"/>
        <v>03</v>
      </c>
      <c r="E20" s="6" t="str">
        <f>"15"</f>
        <v>15</v>
      </c>
      <c r="F20" s="8"/>
    </row>
    <row r="21" spans="1:6" ht="24.75" customHeight="1">
      <c r="A21" s="6">
        <v>19</v>
      </c>
      <c r="B21" s="6" t="s">
        <v>17</v>
      </c>
      <c r="C21" s="6" t="str">
        <f>"221010410"</f>
        <v>221010410</v>
      </c>
      <c r="D21" s="6" t="str">
        <f>"04"</f>
        <v>04</v>
      </c>
      <c r="E21" s="6" t="str">
        <f>"10"</f>
        <v>10</v>
      </c>
      <c r="F21" s="8"/>
    </row>
    <row r="22" spans="1:6" ht="24.75" customHeight="1">
      <c r="A22" s="6">
        <v>20</v>
      </c>
      <c r="B22" s="6" t="s">
        <v>17</v>
      </c>
      <c r="C22" s="6" t="str">
        <f>"221010317"</f>
        <v>221010317</v>
      </c>
      <c r="D22" s="6" t="str">
        <f>"03"</f>
        <v>03</v>
      </c>
      <c r="E22" s="6" t="str">
        <f>"17"</f>
        <v>17</v>
      </c>
      <c r="F22" s="8"/>
    </row>
    <row r="23" spans="1:6" ht="24.75" customHeight="1">
      <c r="A23" s="6">
        <v>21</v>
      </c>
      <c r="B23" s="6" t="s">
        <v>18</v>
      </c>
      <c r="C23" s="6" t="str">
        <f>"221010516"</f>
        <v>221010516</v>
      </c>
      <c r="D23" s="6" t="str">
        <f>"05"</f>
        <v>05</v>
      </c>
      <c r="E23" s="6" t="str">
        <f>"16"</f>
        <v>16</v>
      </c>
      <c r="F23" s="8"/>
    </row>
    <row r="24" spans="1:6" ht="24.75" customHeight="1">
      <c r="A24" s="6">
        <v>22</v>
      </c>
      <c r="B24" s="6" t="s">
        <v>18</v>
      </c>
      <c r="C24" s="6" t="str">
        <f>"221010428"</f>
        <v>221010428</v>
      </c>
      <c r="D24" s="6" t="str">
        <f>"04"</f>
        <v>04</v>
      </c>
      <c r="E24" s="6" t="str">
        <f>"28"</f>
        <v>28</v>
      </c>
      <c r="F24" s="8"/>
    </row>
    <row r="25" spans="1:6" ht="24.75" customHeight="1">
      <c r="A25" s="6">
        <v>23</v>
      </c>
      <c r="B25" s="9" t="s">
        <v>18</v>
      </c>
      <c r="C25" s="9" t="s">
        <v>19</v>
      </c>
      <c r="D25" s="9" t="s">
        <v>20</v>
      </c>
      <c r="E25" s="9" t="s">
        <v>21</v>
      </c>
      <c r="F25" s="8"/>
    </row>
    <row r="26" spans="1:6" ht="24.75" customHeight="1">
      <c r="A26" s="6">
        <v>24</v>
      </c>
      <c r="B26" s="6" t="s">
        <v>22</v>
      </c>
      <c r="C26" s="6" t="str">
        <f>"221010603"</f>
        <v>221010603</v>
      </c>
      <c r="D26" s="6" t="str">
        <f aca="true" t="shared" si="3" ref="D26:D28">"06"</f>
        <v>06</v>
      </c>
      <c r="E26" s="6" t="str">
        <f>"03"</f>
        <v>03</v>
      </c>
      <c r="F26" s="8"/>
    </row>
    <row r="27" spans="1:6" ht="24.75" customHeight="1">
      <c r="A27" s="6">
        <v>25</v>
      </c>
      <c r="B27" s="6" t="s">
        <v>22</v>
      </c>
      <c r="C27" s="6" t="str">
        <f>"221010620"</f>
        <v>221010620</v>
      </c>
      <c r="D27" s="6" t="str">
        <f t="shared" si="3"/>
        <v>06</v>
      </c>
      <c r="E27" s="6" t="str">
        <f>"20"</f>
        <v>20</v>
      </c>
      <c r="F27" s="8"/>
    </row>
    <row r="28" spans="1:6" ht="24.75" customHeight="1">
      <c r="A28" s="6">
        <v>26</v>
      </c>
      <c r="B28" s="6" t="s">
        <v>22</v>
      </c>
      <c r="C28" s="6" t="str">
        <f>"221010625"</f>
        <v>221010625</v>
      </c>
      <c r="D28" s="6" t="str">
        <f t="shared" si="3"/>
        <v>06</v>
      </c>
      <c r="E28" s="6" t="str">
        <f>"25"</f>
        <v>25</v>
      </c>
      <c r="F28" s="8"/>
    </row>
    <row r="29" spans="1:6" ht="24.75" customHeight="1">
      <c r="A29" s="6">
        <v>27</v>
      </c>
      <c r="B29" s="6" t="s">
        <v>23</v>
      </c>
      <c r="C29" s="6" t="str">
        <f>"221010711"</f>
        <v>221010711</v>
      </c>
      <c r="D29" s="6" t="str">
        <f>"07"</f>
        <v>07</v>
      </c>
      <c r="E29" s="6" t="str">
        <f>"11"</f>
        <v>11</v>
      </c>
      <c r="F29" s="8"/>
    </row>
    <row r="30" spans="1:6" ht="24.75" customHeight="1">
      <c r="A30" s="6">
        <v>28</v>
      </c>
      <c r="B30" s="6" t="s">
        <v>23</v>
      </c>
      <c r="C30" s="6" t="str">
        <f>"221010801"</f>
        <v>221010801</v>
      </c>
      <c r="D30" s="6" t="str">
        <f aca="true" t="shared" si="4" ref="D30:D34">"08"</f>
        <v>08</v>
      </c>
      <c r="E30" s="6" t="str">
        <f>"01"</f>
        <v>01</v>
      </c>
      <c r="F30" s="8"/>
    </row>
    <row r="31" spans="1:6" ht="24.75" customHeight="1">
      <c r="A31" s="6">
        <v>29</v>
      </c>
      <c r="B31" s="6" t="s">
        <v>23</v>
      </c>
      <c r="C31" s="6" t="str">
        <f>"221010720"</f>
        <v>221010720</v>
      </c>
      <c r="D31" s="6" t="str">
        <f>"07"</f>
        <v>07</v>
      </c>
      <c r="E31" s="6" t="str">
        <f>"20"</f>
        <v>20</v>
      </c>
      <c r="F31" s="8"/>
    </row>
    <row r="32" spans="1:6" ht="24.75" customHeight="1">
      <c r="A32" s="6">
        <v>30</v>
      </c>
      <c r="B32" s="6" t="s">
        <v>24</v>
      </c>
      <c r="C32" s="6" t="str">
        <f>"221010805"</f>
        <v>221010805</v>
      </c>
      <c r="D32" s="6" t="str">
        <f t="shared" si="4"/>
        <v>08</v>
      </c>
      <c r="E32" s="6" t="str">
        <f>"05"</f>
        <v>05</v>
      </c>
      <c r="F32" s="8"/>
    </row>
    <row r="33" spans="1:6" ht="24.75" customHeight="1">
      <c r="A33" s="6">
        <v>31</v>
      </c>
      <c r="B33" s="6" t="s">
        <v>24</v>
      </c>
      <c r="C33" s="6" t="str">
        <f>"221010809"</f>
        <v>221010809</v>
      </c>
      <c r="D33" s="6" t="str">
        <f t="shared" si="4"/>
        <v>08</v>
      </c>
      <c r="E33" s="6" t="str">
        <f>"09"</f>
        <v>09</v>
      </c>
      <c r="F33" s="8"/>
    </row>
    <row r="34" spans="1:6" ht="24.75" customHeight="1">
      <c r="A34" s="6">
        <v>32</v>
      </c>
      <c r="B34" s="6" t="s">
        <v>24</v>
      </c>
      <c r="C34" s="6" t="str">
        <f>"221010812"</f>
        <v>221010812</v>
      </c>
      <c r="D34" s="6" t="str">
        <f t="shared" si="4"/>
        <v>08</v>
      </c>
      <c r="E34" s="6" t="str">
        <f>"12"</f>
        <v>12</v>
      </c>
      <c r="F34" s="8"/>
    </row>
    <row r="35" spans="1:6" ht="24.75" customHeight="1">
      <c r="A35" s="6">
        <v>33</v>
      </c>
      <c r="B35" s="6" t="s">
        <v>25</v>
      </c>
      <c r="C35" s="6" t="str">
        <f>"221010902"</f>
        <v>221010902</v>
      </c>
      <c r="D35" s="6" t="str">
        <f aca="true" t="shared" si="5" ref="D35:D43">"09"</f>
        <v>09</v>
      </c>
      <c r="E35" s="6" t="str">
        <f>"02"</f>
        <v>02</v>
      </c>
      <c r="F35" s="8"/>
    </row>
    <row r="36" spans="1:6" ht="24.75" customHeight="1">
      <c r="A36" s="6">
        <v>34</v>
      </c>
      <c r="B36" s="6" t="s">
        <v>25</v>
      </c>
      <c r="C36" s="6" t="str">
        <f>"221010817"</f>
        <v>221010817</v>
      </c>
      <c r="D36" s="6" t="str">
        <f>"08"</f>
        <v>08</v>
      </c>
      <c r="E36" s="6" t="str">
        <f>"17"</f>
        <v>17</v>
      </c>
      <c r="F36" s="8"/>
    </row>
    <row r="37" spans="1:6" ht="24.75" customHeight="1">
      <c r="A37" s="6">
        <v>35</v>
      </c>
      <c r="B37" s="6" t="s">
        <v>25</v>
      </c>
      <c r="C37" s="6" t="str">
        <f>"221010815"</f>
        <v>221010815</v>
      </c>
      <c r="D37" s="6" t="str">
        <f>"08"</f>
        <v>08</v>
      </c>
      <c r="E37" s="6" t="str">
        <f>"15"</f>
        <v>15</v>
      </c>
      <c r="F37" s="8"/>
    </row>
    <row r="38" spans="1:6" ht="24.75" customHeight="1">
      <c r="A38" s="6">
        <v>36</v>
      </c>
      <c r="B38" s="6" t="s">
        <v>26</v>
      </c>
      <c r="C38" s="6" t="str">
        <f>"221010905"</f>
        <v>221010905</v>
      </c>
      <c r="D38" s="6" t="str">
        <f t="shared" si="5"/>
        <v>09</v>
      </c>
      <c r="E38" s="6" t="str">
        <f>"05"</f>
        <v>05</v>
      </c>
      <c r="F38" s="8"/>
    </row>
    <row r="39" spans="1:6" ht="24.75" customHeight="1">
      <c r="A39" s="6">
        <v>37</v>
      </c>
      <c r="B39" s="6" t="s">
        <v>26</v>
      </c>
      <c r="C39" s="6" t="str">
        <f>"221010909"</f>
        <v>221010909</v>
      </c>
      <c r="D39" s="6" t="str">
        <f t="shared" si="5"/>
        <v>09</v>
      </c>
      <c r="E39" s="6" t="str">
        <f>"09"</f>
        <v>09</v>
      </c>
      <c r="F39" s="8"/>
    </row>
    <row r="40" spans="1:6" ht="24.75" customHeight="1">
      <c r="A40" s="6">
        <v>38</v>
      </c>
      <c r="B40" s="6" t="s">
        <v>26</v>
      </c>
      <c r="C40" s="6" t="str">
        <f>"221010907"</f>
        <v>221010907</v>
      </c>
      <c r="D40" s="6" t="str">
        <f t="shared" si="5"/>
        <v>09</v>
      </c>
      <c r="E40" s="6" t="str">
        <f>"07"</f>
        <v>07</v>
      </c>
      <c r="F40" s="8"/>
    </row>
    <row r="41" spans="1:6" ht="24.75" customHeight="1">
      <c r="A41" s="6">
        <v>39</v>
      </c>
      <c r="B41" s="6" t="s">
        <v>27</v>
      </c>
      <c r="C41" s="6" t="str">
        <f>"221010920"</f>
        <v>221010920</v>
      </c>
      <c r="D41" s="6" t="str">
        <f t="shared" si="5"/>
        <v>09</v>
      </c>
      <c r="E41" s="6" t="str">
        <f>"20"</f>
        <v>20</v>
      </c>
      <c r="F41" s="8"/>
    </row>
    <row r="42" spans="1:6" ht="24.75" customHeight="1">
      <c r="A42" s="6">
        <v>40</v>
      </c>
      <c r="B42" s="6" t="s">
        <v>27</v>
      </c>
      <c r="C42" s="6" t="str">
        <f>"221010928"</f>
        <v>221010928</v>
      </c>
      <c r="D42" s="6" t="str">
        <f t="shared" si="5"/>
        <v>09</v>
      </c>
      <c r="E42" s="6" t="str">
        <f>"28"</f>
        <v>28</v>
      </c>
      <c r="F42" s="8"/>
    </row>
    <row r="43" spans="1:6" ht="24.75" customHeight="1">
      <c r="A43" s="6">
        <v>41</v>
      </c>
      <c r="B43" s="6" t="s">
        <v>27</v>
      </c>
      <c r="C43" s="6" t="str">
        <f>"221010929"</f>
        <v>221010929</v>
      </c>
      <c r="D43" s="6" t="str">
        <f t="shared" si="5"/>
        <v>09</v>
      </c>
      <c r="E43" s="6" t="str">
        <f>"29"</f>
        <v>29</v>
      </c>
      <c r="F43" s="8"/>
    </row>
    <row r="44" spans="1:6" ht="24.75" customHeight="1">
      <c r="A44" s="6">
        <v>42</v>
      </c>
      <c r="B44" s="6" t="s">
        <v>28</v>
      </c>
      <c r="C44" s="6" t="str">
        <f>"221011005"</f>
        <v>221011005</v>
      </c>
      <c r="D44" s="6" t="str">
        <f>"10"</f>
        <v>10</v>
      </c>
      <c r="E44" s="6" t="str">
        <f>"05"</f>
        <v>05</v>
      </c>
      <c r="F44" s="8"/>
    </row>
    <row r="45" spans="1:6" ht="24.75" customHeight="1">
      <c r="A45" s="6">
        <v>43</v>
      </c>
      <c r="B45" s="6" t="s">
        <v>29</v>
      </c>
      <c r="C45" s="6" t="str">
        <f>"221011014"</f>
        <v>221011014</v>
      </c>
      <c r="D45" s="6" t="str">
        <f>"10"</f>
        <v>10</v>
      </c>
      <c r="E45" s="6" t="str">
        <f>"14"</f>
        <v>14</v>
      </c>
      <c r="F45" s="8"/>
    </row>
    <row r="46" spans="1:6" ht="24.75" customHeight="1">
      <c r="A46" s="6">
        <v>44</v>
      </c>
      <c r="B46" s="6" t="s">
        <v>29</v>
      </c>
      <c r="C46" s="6" t="str">
        <f>"221011104"</f>
        <v>221011104</v>
      </c>
      <c r="D46" s="6" t="str">
        <f aca="true" t="shared" si="6" ref="D46:D50">"11"</f>
        <v>11</v>
      </c>
      <c r="E46" s="6" t="str">
        <f>"04"</f>
        <v>04</v>
      </c>
      <c r="F46" s="8"/>
    </row>
    <row r="47" spans="1:6" ht="24.75" customHeight="1">
      <c r="A47" s="6">
        <v>45</v>
      </c>
      <c r="B47" s="9" t="s">
        <v>29</v>
      </c>
      <c r="C47" s="9" t="s">
        <v>30</v>
      </c>
      <c r="D47" s="9" t="s">
        <v>31</v>
      </c>
      <c r="E47" s="9" t="s">
        <v>32</v>
      </c>
      <c r="F47" s="8"/>
    </row>
    <row r="48" spans="1:6" ht="24.75" customHeight="1">
      <c r="A48" s="6">
        <v>46</v>
      </c>
      <c r="B48" s="6" t="s">
        <v>33</v>
      </c>
      <c r="C48" s="6" t="str">
        <f>"221011107"</f>
        <v>221011107</v>
      </c>
      <c r="D48" s="6" t="str">
        <f t="shared" si="6"/>
        <v>11</v>
      </c>
      <c r="E48" s="6" t="str">
        <f>"07"</f>
        <v>07</v>
      </c>
      <c r="F48" s="8"/>
    </row>
    <row r="49" spans="1:6" ht="24.75" customHeight="1">
      <c r="A49" s="6">
        <v>47</v>
      </c>
      <c r="B49" s="6" t="s">
        <v>34</v>
      </c>
      <c r="C49" s="6" t="str">
        <f>"221011117"</f>
        <v>221011117</v>
      </c>
      <c r="D49" s="6" t="str">
        <f t="shared" si="6"/>
        <v>11</v>
      </c>
      <c r="E49" s="6" t="str">
        <f>"17"</f>
        <v>17</v>
      </c>
      <c r="F49" s="8"/>
    </row>
    <row r="50" spans="1:6" ht="24.75" customHeight="1">
      <c r="A50" s="6">
        <v>48</v>
      </c>
      <c r="B50" s="6" t="s">
        <v>34</v>
      </c>
      <c r="C50" s="6" t="str">
        <f>"221011111"</f>
        <v>221011111</v>
      </c>
      <c r="D50" s="6" t="str">
        <f t="shared" si="6"/>
        <v>11</v>
      </c>
      <c r="E50" s="6" t="str">
        <f>"11"</f>
        <v>11</v>
      </c>
      <c r="F50" s="8"/>
    </row>
    <row r="51" spans="1:6" ht="24.75" customHeight="1">
      <c r="A51" s="6">
        <v>49</v>
      </c>
      <c r="B51" s="9" t="s">
        <v>34</v>
      </c>
      <c r="C51" s="9" t="s">
        <v>35</v>
      </c>
      <c r="D51" s="9" t="s">
        <v>21</v>
      </c>
      <c r="E51" s="9" t="s">
        <v>36</v>
      </c>
      <c r="F51" s="8"/>
    </row>
    <row r="52" spans="1:6" ht="24.75" customHeight="1">
      <c r="A52" s="6">
        <v>50</v>
      </c>
      <c r="B52" s="6" t="s">
        <v>37</v>
      </c>
      <c r="C52" s="6" t="str">
        <f>"221011509"</f>
        <v>221011509</v>
      </c>
      <c r="D52" s="6" t="str">
        <f>"15"</f>
        <v>15</v>
      </c>
      <c r="E52" s="6" t="str">
        <f>"09"</f>
        <v>09</v>
      </c>
      <c r="F52" s="8"/>
    </row>
    <row r="53" spans="1:6" ht="24.75" customHeight="1">
      <c r="A53" s="6">
        <v>51</v>
      </c>
      <c r="B53" s="6" t="s">
        <v>37</v>
      </c>
      <c r="C53" s="6" t="str">
        <f>"221011723"</f>
        <v>221011723</v>
      </c>
      <c r="D53" s="6" t="str">
        <f>"17"</f>
        <v>17</v>
      </c>
      <c r="E53" s="6" t="str">
        <f>"23"</f>
        <v>23</v>
      </c>
      <c r="F53" s="8"/>
    </row>
    <row r="54" spans="1:6" ht="24.75" customHeight="1">
      <c r="A54" s="6">
        <v>52</v>
      </c>
      <c r="B54" s="6" t="s">
        <v>37</v>
      </c>
      <c r="C54" s="6" t="str">
        <f>"221011214"</f>
        <v>221011214</v>
      </c>
      <c r="D54" s="6" t="str">
        <f>"12"</f>
        <v>12</v>
      </c>
      <c r="E54" s="6" t="str">
        <f>"14"</f>
        <v>14</v>
      </c>
      <c r="F54" s="8"/>
    </row>
    <row r="55" spans="1:6" ht="24.75" customHeight="1">
      <c r="A55" s="6">
        <v>53</v>
      </c>
      <c r="B55" s="6" t="s">
        <v>37</v>
      </c>
      <c r="C55" s="6" t="str">
        <f>"221011215"</f>
        <v>221011215</v>
      </c>
      <c r="D55" s="6" t="str">
        <f>"12"</f>
        <v>12</v>
      </c>
      <c r="E55" s="6" t="str">
        <f>"15"</f>
        <v>15</v>
      </c>
      <c r="F55" s="8"/>
    </row>
    <row r="56" spans="1:6" ht="24.75" customHeight="1">
      <c r="A56" s="6">
        <v>54</v>
      </c>
      <c r="B56" s="6" t="s">
        <v>37</v>
      </c>
      <c r="C56" s="6" t="str">
        <f>"221011716"</f>
        <v>221011716</v>
      </c>
      <c r="D56" s="6" t="str">
        <f>"17"</f>
        <v>17</v>
      </c>
      <c r="E56" s="6" t="str">
        <f>"16"</f>
        <v>16</v>
      </c>
      <c r="F56" s="8"/>
    </row>
    <row r="57" spans="1:6" ht="24.75" customHeight="1">
      <c r="A57" s="6">
        <v>55</v>
      </c>
      <c r="B57" s="9" t="s">
        <v>37</v>
      </c>
      <c r="C57" s="9" t="s">
        <v>38</v>
      </c>
      <c r="D57" s="9" t="s">
        <v>39</v>
      </c>
      <c r="E57" s="9" t="s">
        <v>21</v>
      </c>
      <c r="F57" s="8"/>
    </row>
    <row r="58" spans="1:6" ht="24.75" customHeight="1">
      <c r="A58" s="6">
        <v>56</v>
      </c>
      <c r="B58" s="9" t="s">
        <v>37</v>
      </c>
      <c r="C58" s="9" t="s">
        <v>40</v>
      </c>
      <c r="D58" s="9" t="s">
        <v>41</v>
      </c>
      <c r="E58" s="9" t="s">
        <v>42</v>
      </c>
      <c r="F58" s="8"/>
    </row>
    <row r="59" spans="1:6" ht="24.75" customHeight="1">
      <c r="A59" s="6">
        <v>57</v>
      </c>
      <c r="B59" s="9" t="s">
        <v>37</v>
      </c>
      <c r="C59" s="9" t="s">
        <v>43</v>
      </c>
      <c r="D59" s="9" t="s">
        <v>44</v>
      </c>
      <c r="E59" s="9" t="s">
        <v>45</v>
      </c>
      <c r="F59" s="8"/>
    </row>
    <row r="60" spans="1:6" ht="24.75" customHeight="1">
      <c r="A60" s="6">
        <v>58</v>
      </c>
      <c r="B60" s="9" t="s">
        <v>37</v>
      </c>
      <c r="C60" s="9" t="s">
        <v>46</v>
      </c>
      <c r="D60" s="9" t="s">
        <v>44</v>
      </c>
      <c r="E60" s="9" t="s">
        <v>41</v>
      </c>
      <c r="F60" s="8"/>
    </row>
    <row r="61" spans="1:6" ht="24.75" customHeight="1">
      <c r="A61" s="6">
        <v>59</v>
      </c>
      <c r="B61" s="6" t="s">
        <v>47</v>
      </c>
      <c r="C61" s="6" t="str">
        <f>"221012026"</f>
        <v>221012026</v>
      </c>
      <c r="D61" s="6" t="str">
        <f>"20"</f>
        <v>20</v>
      </c>
      <c r="E61" s="6" t="str">
        <f>"26"</f>
        <v>26</v>
      </c>
      <c r="F61" s="8"/>
    </row>
    <row r="62" spans="1:6" ht="24.75" customHeight="1">
      <c r="A62" s="6">
        <v>60</v>
      </c>
      <c r="B62" s="6" t="s">
        <v>47</v>
      </c>
      <c r="C62" s="6" t="str">
        <f>"221012107"</f>
        <v>221012107</v>
      </c>
      <c r="D62" s="6" t="str">
        <f>"21"</f>
        <v>21</v>
      </c>
      <c r="E62" s="6" t="str">
        <f>"07"</f>
        <v>07</v>
      </c>
      <c r="F62" s="8"/>
    </row>
    <row r="63" spans="1:6" ht="24.75" customHeight="1">
      <c r="A63" s="6">
        <v>61</v>
      </c>
      <c r="B63" s="6" t="s">
        <v>47</v>
      </c>
      <c r="C63" s="6" t="str">
        <f>"221012012"</f>
        <v>221012012</v>
      </c>
      <c r="D63" s="6" t="str">
        <f>"20"</f>
        <v>20</v>
      </c>
      <c r="E63" s="6" t="str">
        <f>"12"</f>
        <v>12</v>
      </c>
      <c r="F63" s="8"/>
    </row>
    <row r="64" spans="1:6" ht="24.75" customHeight="1">
      <c r="A64" s="6">
        <v>62</v>
      </c>
      <c r="B64" s="6" t="s">
        <v>47</v>
      </c>
      <c r="C64" s="6" t="str">
        <f>"221011925"</f>
        <v>221011925</v>
      </c>
      <c r="D64" s="6" t="str">
        <f>"19"</f>
        <v>19</v>
      </c>
      <c r="E64" s="6" t="str">
        <f>"25"</f>
        <v>25</v>
      </c>
      <c r="F64" s="8"/>
    </row>
    <row r="65" spans="1:6" ht="24.75" customHeight="1">
      <c r="A65" s="6">
        <v>63</v>
      </c>
      <c r="B65" s="6" t="s">
        <v>47</v>
      </c>
      <c r="C65" s="6" t="str">
        <f>"221012207"</f>
        <v>221012207</v>
      </c>
      <c r="D65" s="6" t="str">
        <f>"22"</f>
        <v>22</v>
      </c>
      <c r="E65" s="6" t="str">
        <f>"07"</f>
        <v>07</v>
      </c>
      <c r="F65" s="8"/>
    </row>
    <row r="66" spans="1:6" ht="24.75" customHeight="1">
      <c r="A66" s="6">
        <v>64</v>
      </c>
      <c r="B66" s="6" t="s">
        <v>47</v>
      </c>
      <c r="C66" s="6" t="str">
        <f>"221012110"</f>
        <v>221012110</v>
      </c>
      <c r="D66" s="6" t="str">
        <f>"21"</f>
        <v>21</v>
      </c>
      <c r="E66" s="6" t="str">
        <f>"10"</f>
        <v>10</v>
      </c>
      <c r="F66" s="8"/>
    </row>
    <row r="67" spans="1:6" ht="24.75" customHeight="1">
      <c r="A67" s="6">
        <v>65</v>
      </c>
      <c r="B67" s="6" t="s">
        <v>48</v>
      </c>
      <c r="C67" s="6" t="str">
        <f>"221012324"</f>
        <v>221012324</v>
      </c>
      <c r="D67" s="6" t="str">
        <f aca="true" t="shared" si="7" ref="D67:D69">"23"</f>
        <v>23</v>
      </c>
      <c r="E67" s="6" t="str">
        <f>"24"</f>
        <v>24</v>
      </c>
      <c r="F67" s="8"/>
    </row>
    <row r="68" spans="1:6" ht="24.75" customHeight="1">
      <c r="A68" s="6">
        <v>66</v>
      </c>
      <c r="B68" s="6" t="s">
        <v>48</v>
      </c>
      <c r="C68" s="6" t="str">
        <f>"221012308"</f>
        <v>221012308</v>
      </c>
      <c r="D68" s="6" t="str">
        <f t="shared" si="7"/>
        <v>23</v>
      </c>
      <c r="E68" s="6" t="str">
        <f>"08"</f>
        <v>08</v>
      </c>
      <c r="F68" s="8"/>
    </row>
    <row r="69" spans="1:6" ht="24.75" customHeight="1">
      <c r="A69" s="6">
        <v>67</v>
      </c>
      <c r="B69" s="6" t="s">
        <v>48</v>
      </c>
      <c r="C69" s="6" t="str">
        <f>"221012322"</f>
        <v>221012322</v>
      </c>
      <c r="D69" s="6" t="str">
        <f t="shared" si="7"/>
        <v>23</v>
      </c>
      <c r="E69" s="6" t="str">
        <f>"22"</f>
        <v>22</v>
      </c>
      <c r="F69" s="8"/>
    </row>
    <row r="70" spans="1:6" ht="24.75" customHeight="1">
      <c r="A70" s="6">
        <v>68</v>
      </c>
      <c r="B70" s="9" t="s">
        <v>49</v>
      </c>
      <c r="C70" s="9" t="str">
        <f>"221012406"</f>
        <v>221012406</v>
      </c>
      <c r="D70" s="9" t="str">
        <f aca="true" t="shared" si="8" ref="D70:D74">"24"</f>
        <v>24</v>
      </c>
      <c r="E70" s="9" t="str">
        <f>"06"</f>
        <v>06</v>
      </c>
      <c r="F70" s="8"/>
    </row>
    <row r="71" spans="1:6" ht="24.75" customHeight="1">
      <c r="A71" s="6">
        <v>69</v>
      </c>
      <c r="B71" s="9" t="s">
        <v>49</v>
      </c>
      <c r="C71" s="9" t="str">
        <f>"221012411"</f>
        <v>221012411</v>
      </c>
      <c r="D71" s="9" t="str">
        <f t="shared" si="8"/>
        <v>24</v>
      </c>
      <c r="E71" s="9" t="str">
        <f>"11"</f>
        <v>11</v>
      </c>
      <c r="F71" s="8"/>
    </row>
    <row r="72" spans="1:6" ht="24.75" customHeight="1">
      <c r="A72" s="6">
        <v>70</v>
      </c>
      <c r="B72" s="9" t="s">
        <v>49</v>
      </c>
      <c r="C72" s="9" t="s">
        <v>50</v>
      </c>
      <c r="D72" s="9" t="s">
        <v>51</v>
      </c>
      <c r="E72" s="9" t="s">
        <v>52</v>
      </c>
      <c r="F72" s="8"/>
    </row>
    <row r="73" spans="1:6" ht="24.75" customHeight="1">
      <c r="A73" s="6">
        <v>71</v>
      </c>
      <c r="B73" s="6" t="s">
        <v>53</v>
      </c>
      <c r="C73" s="6" t="str">
        <f>"221012424"</f>
        <v>221012424</v>
      </c>
      <c r="D73" s="6" t="str">
        <f t="shared" si="8"/>
        <v>24</v>
      </c>
      <c r="E73" s="6" t="str">
        <f>"24"</f>
        <v>24</v>
      </c>
      <c r="F73" s="8"/>
    </row>
    <row r="74" spans="1:6" ht="24.75" customHeight="1">
      <c r="A74" s="6">
        <v>72</v>
      </c>
      <c r="B74" s="6" t="s">
        <v>53</v>
      </c>
      <c r="C74" s="6" t="str">
        <f>"221012416"</f>
        <v>221012416</v>
      </c>
      <c r="D74" s="6" t="str">
        <f t="shared" si="8"/>
        <v>24</v>
      </c>
      <c r="E74" s="6" t="str">
        <f>"16"</f>
        <v>16</v>
      </c>
      <c r="F74" s="8"/>
    </row>
    <row r="75" spans="1:6" ht="24.75" customHeight="1">
      <c r="A75" s="6">
        <v>73</v>
      </c>
      <c r="B75" s="9" t="s">
        <v>53</v>
      </c>
      <c r="C75" s="9" t="s">
        <v>54</v>
      </c>
      <c r="D75" s="9" t="s">
        <v>55</v>
      </c>
      <c r="E75" s="9" t="s">
        <v>56</v>
      </c>
      <c r="F75" s="8"/>
    </row>
    <row r="76" spans="1:6" ht="24.75" customHeight="1">
      <c r="A76" s="6">
        <v>74</v>
      </c>
      <c r="B76" s="6" t="s">
        <v>57</v>
      </c>
      <c r="C76" s="6" t="str">
        <f>"221012525"</f>
        <v>221012525</v>
      </c>
      <c r="D76" s="6" t="str">
        <f>"25"</f>
        <v>25</v>
      </c>
      <c r="E76" s="6" t="str">
        <f>"25"</f>
        <v>25</v>
      </c>
      <c r="F76" s="8"/>
    </row>
    <row r="77" spans="1:6" ht="24.75" customHeight="1">
      <c r="A77" s="6">
        <v>75</v>
      </c>
      <c r="B77" s="6" t="s">
        <v>57</v>
      </c>
      <c r="C77" s="6" t="str">
        <f>"221012526"</f>
        <v>221012526</v>
      </c>
      <c r="D77" s="6" t="str">
        <f>"25"</f>
        <v>25</v>
      </c>
      <c r="E77" s="6" t="str">
        <f>"26"</f>
        <v>26</v>
      </c>
      <c r="F77" s="8"/>
    </row>
    <row r="78" spans="1:6" ht="24.75" customHeight="1">
      <c r="A78" s="6">
        <v>76</v>
      </c>
      <c r="B78" s="6" t="s">
        <v>57</v>
      </c>
      <c r="C78" s="6" t="str">
        <f>"221012610"</f>
        <v>221012610</v>
      </c>
      <c r="D78" s="6" t="str">
        <f aca="true" t="shared" si="9" ref="D78:D81">"26"</f>
        <v>26</v>
      </c>
      <c r="E78" s="6" t="str">
        <f>"10"</f>
        <v>10</v>
      </c>
      <c r="F78" s="8"/>
    </row>
    <row r="79" spans="1:6" ht="24.75" customHeight="1">
      <c r="A79" s="6">
        <v>77</v>
      </c>
      <c r="B79" s="6" t="s">
        <v>58</v>
      </c>
      <c r="C79" s="6" t="str">
        <f>"221012619"</f>
        <v>221012619</v>
      </c>
      <c r="D79" s="6" t="str">
        <f t="shared" si="9"/>
        <v>26</v>
      </c>
      <c r="E79" s="6" t="str">
        <f>"19"</f>
        <v>19</v>
      </c>
      <c r="F79" s="8"/>
    </row>
    <row r="80" spans="1:6" ht="24.75" customHeight="1">
      <c r="A80" s="6">
        <v>78</v>
      </c>
      <c r="B80" s="6" t="s">
        <v>58</v>
      </c>
      <c r="C80" s="6" t="str">
        <f>"221012620"</f>
        <v>221012620</v>
      </c>
      <c r="D80" s="6" t="str">
        <f t="shared" si="9"/>
        <v>26</v>
      </c>
      <c r="E80" s="6" t="str">
        <f>"20"</f>
        <v>20</v>
      </c>
      <c r="F80" s="8"/>
    </row>
    <row r="81" spans="1:6" ht="24.75" customHeight="1">
      <c r="A81" s="6">
        <v>79</v>
      </c>
      <c r="B81" s="6" t="s">
        <v>58</v>
      </c>
      <c r="C81" s="6" t="str">
        <f>"221012621"</f>
        <v>221012621</v>
      </c>
      <c r="D81" s="6" t="str">
        <f t="shared" si="9"/>
        <v>26</v>
      </c>
      <c r="E81" s="6" t="str">
        <f>"21"</f>
        <v>21</v>
      </c>
      <c r="F81" s="8"/>
    </row>
    <row r="82" spans="1:6" ht="24.75" customHeight="1">
      <c r="A82" s="6">
        <v>80</v>
      </c>
      <c r="B82" s="6" t="s">
        <v>59</v>
      </c>
      <c r="C82" s="6" t="str">
        <f>"221012706"</f>
        <v>221012706</v>
      </c>
      <c r="D82" s="6" t="str">
        <f aca="true" t="shared" si="10" ref="D82:D88">"27"</f>
        <v>27</v>
      </c>
      <c r="E82" s="6" t="str">
        <f>"06"</f>
        <v>06</v>
      </c>
      <c r="F82" s="8"/>
    </row>
    <row r="83" spans="1:6" ht="24.75" customHeight="1">
      <c r="A83" s="6">
        <v>81</v>
      </c>
      <c r="B83" s="6" t="s">
        <v>59</v>
      </c>
      <c r="C83" s="6" t="str">
        <f>"221012707"</f>
        <v>221012707</v>
      </c>
      <c r="D83" s="6" t="str">
        <f t="shared" si="10"/>
        <v>27</v>
      </c>
      <c r="E83" s="6" t="str">
        <f>"07"</f>
        <v>07</v>
      </c>
      <c r="F83" s="8"/>
    </row>
    <row r="84" spans="1:6" ht="24.75" customHeight="1">
      <c r="A84" s="6">
        <v>82</v>
      </c>
      <c r="B84" s="6" t="s">
        <v>59</v>
      </c>
      <c r="C84" s="6" t="str">
        <f>"221012702"</f>
        <v>221012702</v>
      </c>
      <c r="D84" s="6" t="str">
        <f t="shared" si="10"/>
        <v>27</v>
      </c>
      <c r="E84" s="6" t="str">
        <f>"02"</f>
        <v>02</v>
      </c>
      <c r="F84" s="8"/>
    </row>
    <row r="85" spans="1:6" ht="24.75" customHeight="1">
      <c r="A85" s="6">
        <v>83</v>
      </c>
      <c r="B85" s="6" t="s">
        <v>60</v>
      </c>
      <c r="C85" s="6" t="str">
        <f>"221012718"</f>
        <v>221012718</v>
      </c>
      <c r="D85" s="6" t="str">
        <f t="shared" si="10"/>
        <v>27</v>
      </c>
      <c r="E85" s="6" t="str">
        <f>"18"</f>
        <v>18</v>
      </c>
      <c r="F85" s="8"/>
    </row>
    <row r="86" spans="1:6" ht="24.75" customHeight="1">
      <c r="A86" s="6">
        <v>84</v>
      </c>
      <c r="B86" s="6" t="s">
        <v>60</v>
      </c>
      <c r="C86" s="6" t="str">
        <f>"221012726"</f>
        <v>221012726</v>
      </c>
      <c r="D86" s="6" t="str">
        <f t="shared" si="10"/>
        <v>27</v>
      </c>
      <c r="E86" s="6" t="str">
        <f>"26"</f>
        <v>26</v>
      </c>
      <c r="F86" s="8"/>
    </row>
    <row r="87" spans="1:6" ht="24.75" customHeight="1">
      <c r="A87" s="6">
        <v>85</v>
      </c>
      <c r="B87" s="6" t="s">
        <v>60</v>
      </c>
      <c r="C87" s="6" t="str">
        <f>"221012727"</f>
        <v>221012727</v>
      </c>
      <c r="D87" s="6" t="str">
        <f t="shared" si="10"/>
        <v>27</v>
      </c>
      <c r="E87" s="6" t="str">
        <f>"27"</f>
        <v>27</v>
      </c>
      <c r="F87" s="8"/>
    </row>
    <row r="88" spans="1:6" ht="24.75" customHeight="1">
      <c r="A88" s="6">
        <v>86</v>
      </c>
      <c r="B88" s="6" t="s">
        <v>60</v>
      </c>
      <c r="C88" s="6" t="str">
        <f>"221012723"</f>
        <v>221012723</v>
      </c>
      <c r="D88" s="6" t="str">
        <f t="shared" si="10"/>
        <v>27</v>
      </c>
      <c r="E88" s="6" t="str">
        <f>"23"</f>
        <v>23</v>
      </c>
      <c r="F88" s="8"/>
    </row>
    <row r="89" spans="1:6" ht="24.75" customHeight="1">
      <c r="A89" s="6">
        <v>87</v>
      </c>
      <c r="B89" s="9" t="s">
        <v>60</v>
      </c>
      <c r="C89" s="9" t="s">
        <v>61</v>
      </c>
      <c r="D89" s="9" t="s">
        <v>13</v>
      </c>
      <c r="E89" s="9" t="s">
        <v>62</v>
      </c>
      <c r="F89" s="8"/>
    </row>
    <row r="90" spans="1:6" ht="24.75" customHeight="1">
      <c r="A90" s="6">
        <v>88</v>
      </c>
      <c r="B90" s="6" t="s">
        <v>63</v>
      </c>
      <c r="C90" s="6" t="str">
        <f>"221012811"</f>
        <v>221012811</v>
      </c>
      <c r="D90" s="6" t="str">
        <f>"28"</f>
        <v>28</v>
      </c>
      <c r="E90" s="6" t="str">
        <f>"11"</f>
        <v>11</v>
      </c>
      <c r="F90" s="8"/>
    </row>
    <row r="91" spans="1:6" ht="24.75" customHeight="1">
      <c r="A91" s="6">
        <v>89</v>
      </c>
      <c r="B91" s="6" t="s">
        <v>63</v>
      </c>
      <c r="C91" s="6" t="str">
        <f>"221012901"</f>
        <v>221012901</v>
      </c>
      <c r="D91" s="6" t="str">
        <f aca="true" t="shared" si="11" ref="D91:D94">"29"</f>
        <v>29</v>
      </c>
      <c r="E91" s="6" t="str">
        <f>"01"</f>
        <v>01</v>
      </c>
      <c r="F91" s="8"/>
    </row>
    <row r="92" spans="1:6" ht="24.75" customHeight="1">
      <c r="A92" s="6">
        <v>90</v>
      </c>
      <c r="B92" s="6" t="s">
        <v>63</v>
      </c>
      <c r="C92" s="6" t="str">
        <f>"221012809"</f>
        <v>221012809</v>
      </c>
      <c r="D92" s="6" t="str">
        <f>"28"</f>
        <v>28</v>
      </c>
      <c r="E92" s="6" t="str">
        <f>"09"</f>
        <v>09</v>
      </c>
      <c r="F92" s="8"/>
    </row>
    <row r="93" spans="1:6" ht="24.75" customHeight="1">
      <c r="A93" s="6">
        <v>91</v>
      </c>
      <c r="B93" s="6" t="s">
        <v>63</v>
      </c>
      <c r="C93" s="6" t="str">
        <f>"221012913"</f>
        <v>221012913</v>
      </c>
      <c r="D93" s="6" t="str">
        <f t="shared" si="11"/>
        <v>29</v>
      </c>
      <c r="E93" s="6" t="str">
        <f>"13"</f>
        <v>13</v>
      </c>
      <c r="F93" s="8"/>
    </row>
    <row r="94" spans="1:6" ht="24.75" customHeight="1">
      <c r="A94" s="6">
        <v>92</v>
      </c>
      <c r="B94" s="6" t="s">
        <v>63</v>
      </c>
      <c r="C94" s="6" t="str">
        <f>"221012919"</f>
        <v>221012919</v>
      </c>
      <c r="D94" s="6" t="str">
        <f t="shared" si="11"/>
        <v>29</v>
      </c>
      <c r="E94" s="6" t="str">
        <f>"19"</f>
        <v>19</v>
      </c>
      <c r="F94" s="8"/>
    </row>
    <row r="95" spans="1:6" ht="24.75" customHeight="1">
      <c r="A95" s="6">
        <v>93</v>
      </c>
      <c r="B95" s="9" t="s">
        <v>63</v>
      </c>
      <c r="C95" s="9" t="s">
        <v>64</v>
      </c>
      <c r="D95" s="9" t="s">
        <v>65</v>
      </c>
      <c r="E95" s="9" t="s">
        <v>20</v>
      </c>
      <c r="F95" s="8"/>
    </row>
    <row r="96" spans="1:6" ht="24.75" customHeight="1">
      <c r="A96" s="6">
        <v>94</v>
      </c>
      <c r="B96" s="6" t="s">
        <v>66</v>
      </c>
      <c r="C96" s="6" t="str">
        <f>"221013015"</f>
        <v>221013015</v>
      </c>
      <c r="D96" s="6" t="str">
        <f aca="true" t="shared" si="12" ref="D96:D101">"30"</f>
        <v>30</v>
      </c>
      <c r="E96" s="6" t="str">
        <f>"15"</f>
        <v>15</v>
      </c>
      <c r="F96" s="8"/>
    </row>
    <row r="97" spans="1:6" ht="24.75" customHeight="1">
      <c r="A97" s="6">
        <v>95</v>
      </c>
      <c r="B97" s="6" t="s">
        <v>66</v>
      </c>
      <c r="C97" s="6" t="str">
        <f>"221013016"</f>
        <v>221013016</v>
      </c>
      <c r="D97" s="6" t="str">
        <f t="shared" si="12"/>
        <v>30</v>
      </c>
      <c r="E97" s="6" t="str">
        <f>"16"</f>
        <v>16</v>
      </c>
      <c r="F97" s="8"/>
    </row>
    <row r="98" spans="1:6" ht="24.75" customHeight="1">
      <c r="A98" s="6">
        <v>96</v>
      </c>
      <c r="B98" s="6" t="s">
        <v>66</v>
      </c>
      <c r="C98" s="6" t="str">
        <f>"221013014"</f>
        <v>221013014</v>
      </c>
      <c r="D98" s="6" t="str">
        <f t="shared" si="12"/>
        <v>30</v>
      </c>
      <c r="E98" s="6" t="str">
        <f>"14"</f>
        <v>14</v>
      </c>
      <c r="F98" s="8"/>
    </row>
    <row r="99" spans="1:6" ht="24.75" customHeight="1">
      <c r="A99" s="6">
        <v>97</v>
      </c>
      <c r="B99" s="6" t="s">
        <v>67</v>
      </c>
      <c r="C99" s="6" t="str">
        <f>"221013018"</f>
        <v>221013018</v>
      </c>
      <c r="D99" s="6" t="str">
        <f t="shared" si="12"/>
        <v>30</v>
      </c>
      <c r="E99" s="6" t="str">
        <f>"18"</f>
        <v>18</v>
      </c>
      <c r="F99" s="8"/>
    </row>
    <row r="100" spans="1:6" ht="24.75" customHeight="1">
      <c r="A100" s="6">
        <v>98</v>
      </c>
      <c r="B100" s="6" t="s">
        <v>67</v>
      </c>
      <c r="C100" s="6" t="str">
        <f>"221013027"</f>
        <v>221013027</v>
      </c>
      <c r="D100" s="6" t="str">
        <f t="shared" si="12"/>
        <v>30</v>
      </c>
      <c r="E100" s="6" t="str">
        <f>"27"</f>
        <v>27</v>
      </c>
      <c r="F100" s="8"/>
    </row>
    <row r="101" spans="1:6" ht="24.75" customHeight="1">
      <c r="A101" s="6">
        <v>99</v>
      </c>
      <c r="B101" s="6" t="s">
        <v>67</v>
      </c>
      <c r="C101" s="6" t="str">
        <f>"221013025"</f>
        <v>221013025</v>
      </c>
      <c r="D101" s="6" t="str">
        <f t="shared" si="12"/>
        <v>30</v>
      </c>
      <c r="E101" s="6" t="str">
        <f>"25"</f>
        <v>25</v>
      </c>
      <c r="F101" s="8"/>
    </row>
    <row r="102" spans="1:6" ht="24.75" customHeight="1">
      <c r="A102" s="6">
        <v>100</v>
      </c>
      <c r="B102" s="6" t="s">
        <v>68</v>
      </c>
      <c r="C102" s="6" t="str">
        <f>"221013110"</f>
        <v>221013110</v>
      </c>
      <c r="D102" s="6" t="str">
        <f aca="true" t="shared" si="13" ref="D102:D107">"31"</f>
        <v>31</v>
      </c>
      <c r="E102" s="6" t="str">
        <f>"10"</f>
        <v>10</v>
      </c>
      <c r="F102" s="8"/>
    </row>
    <row r="103" spans="1:6" ht="24.75" customHeight="1">
      <c r="A103" s="6">
        <v>101</v>
      </c>
      <c r="B103" s="6" t="s">
        <v>68</v>
      </c>
      <c r="C103" s="6" t="str">
        <f>"221013117"</f>
        <v>221013117</v>
      </c>
      <c r="D103" s="6" t="str">
        <f t="shared" si="13"/>
        <v>31</v>
      </c>
      <c r="E103" s="6" t="str">
        <f>"17"</f>
        <v>17</v>
      </c>
      <c r="F103" s="8"/>
    </row>
    <row r="104" spans="1:6" ht="24.75" customHeight="1">
      <c r="A104" s="6">
        <v>102</v>
      </c>
      <c r="B104" s="6" t="s">
        <v>68</v>
      </c>
      <c r="C104" s="6" t="str">
        <f>"221013104"</f>
        <v>221013104</v>
      </c>
      <c r="D104" s="6" t="str">
        <f t="shared" si="13"/>
        <v>31</v>
      </c>
      <c r="E104" s="6" t="str">
        <f>"04"</f>
        <v>04</v>
      </c>
      <c r="F104" s="8"/>
    </row>
    <row r="105" spans="1:6" ht="24.75" customHeight="1">
      <c r="A105" s="6">
        <v>103</v>
      </c>
      <c r="B105" s="6" t="s">
        <v>68</v>
      </c>
      <c r="C105" s="6" t="str">
        <f>"221013114"</f>
        <v>221013114</v>
      </c>
      <c r="D105" s="6" t="str">
        <f t="shared" si="13"/>
        <v>31</v>
      </c>
      <c r="E105" s="6" t="str">
        <f>"14"</f>
        <v>14</v>
      </c>
      <c r="F105" s="8"/>
    </row>
    <row r="106" spans="1:6" ht="24.75" customHeight="1">
      <c r="A106" s="6">
        <v>104</v>
      </c>
      <c r="B106" s="6" t="s">
        <v>68</v>
      </c>
      <c r="C106" s="6" t="str">
        <f>"221013130"</f>
        <v>221013130</v>
      </c>
      <c r="D106" s="6" t="str">
        <f t="shared" si="13"/>
        <v>31</v>
      </c>
      <c r="E106" s="6" t="str">
        <f>"30"</f>
        <v>30</v>
      </c>
      <c r="F106" s="8"/>
    </row>
    <row r="107" spans="1:6" ht="24.75" customHeight="1">
      <c r="A107" s="6">
        <v>105</v>
      </c>
      <c r="B107" s="6" t="s">
        <v>68</v>
      </c>
      <c r="C107" s="6" t="str">
        <f>"221013105"</f>
        <v>221013105</v>
      </c>
      <c r="D107" s="6" t="str">
        <f t="shared" si="13"/>
        <v>31</v>
      </c>
      <c r="E107" s="6" t="str">
        <f>"05"</f>
        <v>05</v>
      </c>
      <c r="F107" s="8"/>
    </row>
    <row r="108" spans="1:6" ht="24.75" customHeight="1">
      <c r="A108" s="6">
        <v>106</v>
      </c>
      <c r="B108" s="6" t="s">
        <v>69</v>
      </c>
      <c r="C108" s="6" t="str">
        <f>"221013219"</f>
        <v>221013219</v>
      </c>
      <c r="D108" s="6" t="str">
        <f>"32"</f>
        <v>32</v>
      </c>
      <c r="E108" s="6" t="str">
        <f>"19"</f>
        <v>19</v>
      </c>
      <c r="F108" s="8"/>
    </row>
    <row r="109" spans="1:6" ht="24.75" customHeight="1">
      <c r="A109" s="6">
        <v>107</v>
      </c>
      <c r="B109" s="6" t="s">
        <v>69</v>
      </c>
      <c r="C109" s="6" t="str">
        <f>"221013304"</f>
        <v>221013304</v>
      </c>
      <c r="D109" s="6" t="str">
        <f aca="true" t="shared" si="14" ref="D109:D113">"33"</f>
        <v>33</v>
      </c>
      <c r="E109" s="6" t="str">
        <f>"04"</f>
        <v>04</v>
      </c>
      <c r="F109" s="8"/>
    </row>
    <row r="110" spans="1:6" ht="24.75" customHeight="1">
      <c r="A110" s="6">
        <v>108</v>
      </c>
      <c r="B110" s="6" t="s">
        <v>69</v>
      </c>
      <c r="C110" s="6" t="str">
        <f>"221013321"</f>
        <v>221013321</v>
      </c>
      <c r="D110" s="6" t="str">
        <f t="shared" si="14"/>
        <v>33</v>
      </c>
      <c r="E110" s="6" t="str">
        <f>"21"</f>
        <v>21</v>
      </c>
      <c r="F110" s="8"/>
    </row>
    <row r="111" spans="1:6" ht="24.75" customHeight="1">
      <c r="A111" s="6">
        <v>109</v>
      </c>
      <c r="B111" s="6" t="s">
        <v>69</v>
      </c>
      <c r="C111" s="6" t="str">
        <f>"221013407"</f>
        <v>221013407</v>
      </c>
      <c r="D111" s="6" t="str">
        <f>"34"</f>
        <v>34</v>
      </c>
      <c r="E111" s="6" t="str">
        <f>"07"</f>
        <v>07</v>
      </c>
      <c r="F111" s="8"/>
    </row>
    <row r="112" spans="1:6" ht="24.75" customHeight="1">
      <c r="A112" s="6">
        <v>110</v>
      </c>
      <c r="B112" s="6" t="s">
        <v>69</v>
      </c>
      <c r="C112" s="6" t="str">
        <f>"221013212"</f>
        <v>221013212</v>
      </c>
      <c r="D112" s="6" t="str">
        <f>"32"</f>
        <v>32</v>
      </c>
      <c r="E112" s="6" t="str">
        <f>"12"</f>
        <v>12</v>
      </c>
      <c r="F112" s="8"/>
    </row>
    <row r="113" spans="1:6" ht="24.75" customHeight="1">
      <c r="A113" s="6">
        <v>111</v>
      </c>
      <c r="B113" s="6" t="s">
        <v>69</v>
      </c>
      <c r="C113" s="6" t="str">
        <f>"221013302"</f>
        <v>221013302</v>
      </c>
      <c r="D113" s="6" t="str">
        <f t="shared" si="14"/>
        <v>33</v>
      </c>
      <c r="E113" s="6" t="str">
        <f>"02"</f>
        <v>02</v>
      </c>
      <c r="F113" s="8"/>
    </row>
    <row r="114" spans="1:6" ht="24.75" customHeight="1">
      <c r="A114" s="6">
        <v>112</v>
      </c>
      <c r="B114" s="9" t="s">
        <v>69</v>
      </c>
      <c r="C114" s="9" t="s">
        <v>70</v>
      </c>
      <c r="D114" s="9" t="s">
        <v>71</v>
      </c>
      <c r="E114" s="9" t="s">
        <v>72</v>
      </c>
      <c r="F114" s="8"/>
    </row>
    <row r="115" spans="1:6" ht="24.75" customHeight="1">
      <c r="A115" s="6">
        <v>113</v>
      </c>
      <c r="B115" s="9" t="s">
        <v>69</v>
      </c>
      <c r="C115" s="9" t="s">
        <v>73</v>
      </c>
      <c r="D115" s="9" t="s">
        <v>74</v>
      </c>
      <c r="E115" s="9" t="s">
        <v>31</v>
      </c>
      <c r="F115" s="8"/>
    </row>
    <row r="116" spans="1:6" ht="24.75" customHeight="1">
      <c r="A116" s="6">
        <v>114</v>
      </c>
      <c r="B116" s="6" t="s">
        <v>75</v>
      </c>
      <c r="C116" s="6" t="str">
        <f>"221013427"</f>
        <v>221013427</v>
      </c>
      <c r="D116" s="6" t="str">
        <f aca="true" t="shared" si="15" ref="D116:D119">"34"</f>
        <v>34</v>
      </c>
      <c r="E116" s="6" t="str">
        <f>"27"</f>
        <v>27</v>
      </c>
      <c r="F116" s="8"/>
    </row>
    <row r="117" spans="1:6" ht="24.75" customHeight="1">
      <c r="A117" s="6">
        <v>115</v>
      </c>
      <c r="B117" s="6" t="s">
        <v>75</v>
      </c>
      <c r="C117" s="6" t="str">
        <f>"221013507"</f>
        <v>221013507</v>
      </c>
      <c r="D117" s="6" t="str">
        <f aca="true" t="shared" si="16" ref="D117:D126">"35"</f>
        <v>35</v>
      </c>
      <c r="E117" s="6" t="str">
        <f>"07"</f>
        <v>07</v>
      </c>
      <c r="F117" s="8"/>
    </row>
    <row r="118" spans="1:6" s="1" customFormat="1" ht="24.75" customHeight="1">
      <c r="A118" s="6">
        <v>116</v>
      </c>
      <c r="B118" s="6" t="s">
        <v>75</v>
      </c>
      <c r="C118" s="6" t="str">
        <f>"221013429"</f>
        <v>221013429</v>
      </c>
      <c r="D118" s="6" t="str">
        <f t="shared" si="15"/>
        <v>34</v>
      </c>
      <c r="E118" s="6" t="str">
        <f>"29"</f>
        <v>29</v>
      </c>
      <c r="F118" s="10"/>
    </row>
    <row r="119" spans="1:6" s="1" customFormat="1" ht="24.75" customHeight="1">
      <c r="A119" s="6">
        <v>117</v>
      </c>
      <c r="B119" s="6" t="s">
        <v>75</v>
      </c>
      <c r="C119" s="6" t="str">
        <f>"221013430"</f>
        <v>221013430</v>
      </c>
      <c r="D119" s="6" t="str">
        <f t="shared" si="15"/>
        <v>34</v>
      </c>
      <c r="E119" s="6" t="str">
        <f>"30"</f>
        <v>30</v>
      </c>
      <c r="F119" s="10"/>
    </row>
    <row r="120" spans="1:6" s="1" customFormat="1" ht="24.75" customHeight="1">
      <c r="A120" s="6">
        <v>118</v>
      </c>
      <c r="B120" s="6" t="s">
        <v>76</v>
      </c>
      <c r="C120" s="6" t="str">
        <f>"221013515"</f>
        <v>221013515</v>
      </c>
      <c r="D120" s="6" t="str">
        <f t="shared" si="16"/>
        <v>35</v>
      </c>
      <c r="E120" s="6" t="str">
        <f>"15"</f>
        <v>15</v>
      </c>
      <c r="F120" s="10"/>
    </row>
    <row r="121" spans="1:6" s="1" customFormat="1" ht="24.75" customHeight="1">
      <c r="A121" s="6">
        <v>119</v>
      </c>
      <c r="B121" s="6" t="s">
        <v>76</v>
      </c>
      <c r="C121" s="6" t="str">
        <f>"221013511"</f>
        <v>221013511</v>
      </c>
      <c r="D121" s="6" t="str">
        <f t="shared" si="16"/>
        <v>35</v>
      </c>
      <c r="E121" s="6" t="str">
        <f>"11"</f>
        <v>11</v>
      </c>
      <c r="F121" s="10"/>
    </row>
    <row r="122" spans="1:6" s="1" customFormat="1" ht="24.75" customHeight="1">
      <c r="A122" s="6">
        <v>120</v>
      </c>
      <c r="B122" s="6" t="s">
        <v>76</v>
      </c>
      <c r="C122" s="6" t="str">
        <f>"221013510"</f>
        <v>221013510</v>
      </c>
      <c r="D122" s="6" t="str">
        <f t="shared" si="16"/>
        <v>35</v>
      </c>
      <c r="E122" s="6" t="str">
        <f>"10"</f>
        <v>10</v>
      </c>
      <c r="F122" s="10"/>
    </row>
    <row r="123" spans="1:6" s="1" customFormat="1" ht="24.75" customHeight="1">
      <c r="A123" s="6">
        <v>121</v>
      </c>
      <c r="B123" s="6" t="s">
        <v>76</v>
      </c>
      <c r="C123" s="6" t="str">
        <f>"221013517"</f>
        <v>221013517</v>
      </c>
      <c r="D123" s="6" t="str">
        <f t="shared" si="16"/>
        <v>35</v>
      </c>
      <c r="E123" s="6" t="str">
        <f>"17"</f>
        <v>17</v>
      </c>
      <c r="F123" s="10"/>
    </row>
    <row r="124" spans="1:6" s="1" customFormat="1" ht="24.75" customHeight="1">
      <c r="A124" s="6">
        <v>122</v>
      </c>
      <c r="B124" s="6" t="s">
        <v>76</v>
      </c>
      <c r="C124" s="6" t="str">
        <f>"221013513"</f>
        <v>221013513</v>
      </c>
      <c r="D124" s="6" t="str">
        <f t="shared" si="16"/>
        <v>35</v>
      </c>
      <c r="E124" s="6" t="str">
        <f>"13"</f>
        <v>13</v>
      </c>
      <c r="F124" s="10"/>
    </row>
    <row r="125" spans="1:6" s="1" customFormat="1" ht="24.75" customHeight="1">
      <c r="A125" s="6">
        <v>123</v>
      </c>
      <c r="B125" s="6" t="s">
        <v>77</v>
      </c>
      <c r="C125" s="6" t="str">
        <f>"221013521"</f>
        <v>221013521</v>
      </c>
      <c r="D125" s="6" t="str">
        <f t="shared" si="16"/>
        <v>35</v>
      </c>
      <c r="E125" s="6" t="str">
        <f>"21"</f>
        <v>21</v>
      </c>
      <c r="F125" s="10"/>
    </row>
    <row r="126" spans="1:6" s="1" customFormat="1" ht="24.75" customHeight="1">
      <c r="A126" s="6">
        <v>124</v>
      </c>
      <c r="B126" s="6" t="s">
        <v>77</v>
      </c>
      <c r="C126" s="6" t="str">
        <f>"221013522"</f>
        <v>221013522</v>
      </c>
      <c r="D126" s="6" t="str">
        <f t="shared" si="16"/>
        <v>35</v>
      </c>
      <c r="E126" s="6" t="str">
        <f>"22"</f>
        <v>22</v>
      </c>
      <c r="F126" s="10"/>
    </row>
    <row r="127" spans="1:6" s="1" customFormat="1" ht="24.75" customHeight="1">
      <c r="A127" s="6">
        <v>125</v>
      </c>
      <c r="B127" s="9" t="s">
        <v>77</v>
      </c>
      <c r="C127" s="9" t="s">
        <v>78</v>
      </c>
      <c r="D127" s="9" t="s">
        <v>79</v>
      </c>
      <c r="E127" s="9" t="s">
        <v>45</v>
      </c>
      <c r="F127" s="10"/>
    </row>
    <row r="128" spans="1:6" s="1" customFormat="1" ht="24.75" customHeight="1">
      <c r="A128" s="6">
        <v>126</v>
      </c>
      <c r="B128" s="6" t="s">
        <v>80</v>
      </c>
      <c r="C128" s="6" t="str">
        <f>"221013606"</f>
        <v>221013606</v>
      </c>
      <c r="D128" s="6" t="str">
        <f aca="true" t="shared" si="17" ref="D128:D131">"36"</f>
        <v>36</v>
      </c>
      <c r="E128" s="6" t="str">
        <f>"06"</f>
        <v>06</v>
      </c>
      <c r="F128" s="10"/>
    </row>
    <row r="129" spans="1:6" ht="24.75" customHeight="1">
      <c r="A129" s="6">
        <v>127</v>
      </c>
      <c r="B129" s="6" t="s">
        <v>81</v>
      </c>
      <c r="C129" s="6" t="str">
        <f>"221013610"</f>
        <v>221013610</v>
      </c>
      <c r="D129" s="6" t="str">
        <f t="shared" si="17"/>
        <v>36</v>
      </c>
      <c r="E129" s="6" t="str">
        <f>"10"</f>
        <v>10</v>
      </c>
      <c r="F129" s="8"/>
    </row>
    <row r="130" spans="1:6" ht="24.75" customHeight="1">
      <c r="A130" s="6">
        <v>128</v>
      </c>
      <c r="B130" s="6" t="s">
        <v>81</v>
      </c>
      <c r="C130" s="6" t="str">
        <f>"221013706"</f>
        <v>221013706</v>
      </c>
      <c r="D130" s="6" t="str">
        <f>"37"</f>
        <v>37</v>
      </c>
      <c r="E130" s="6" t="str">
        <f>"06"</f>
        <v>06</v>
      </c>
      <c r="F130" s="8"/>
    </row>
    <row r="131" spans="1:6" ht="24.75" customHeight="1">
      <c r="A131" s="6">
        <v>129</v>
      </c>
      <c r="B131" s="6" t="s">
        <v>81</v>
      </c>
      <c r="C131" s="6" t="str">
        <f>"221013608"</f>
        <v>221013608</v>
      </c>
      <c r="D131" s="6" t="str">
        <f t="shared" si="17"/>
        <v>36</v>
      </c>
      <c r="E131" s="6" t="str">
        <f>"08"</f>
        <v>08</v>
      </c>
      <c r="F131" s="8"/>
    </row>
    <row r="132" spans="1:6" ht="24.75" customHeight="1">
      <c r="A132" s="6">
        <v>130</v>
      </c>
      <c r="B132" s="6" t="s">
        <v>82</v>
      </c>
      <c r="C132" s="6" t="str">
        <f>"221013823"</f>
        <v>221013823</v>
      </c>
      <c r="D132" s="6" t="str">
        <f aca="true" t="shared" si="18" ref="D132:D137">"38"</f>
        <v>38</v>
      </c>
      <c r="E132" s="6" t="str">
        <f>"23"</f>
        <v>23</v>
      </c>
      <c r="F132" s="8"/>
    </row>
    <row r="133" spans="1:6" ht="24.75" customHeight="1">
      <c r="A133" s="6">
        <v>131</v>
      </c>
      <c r="B133" s="6" t="s">
        <v>82</v>
      </c>
      <c r="C133" s="6" t="str">
        <f>"221013824"</f>
        <v>221013824</v>
      </c>
      <c r="D133" s="6" t="str">
        <f t="shared" si="18"/>
        <v>38</v>
      </c>
      <c r="E133" s="6" t="str">
        <f>"24"</f>
        <v>24</v>
      </c>
      <c r="F133" s="8"/>
    </row>
    <row r="134" spans="1:6" ht="24.75" customHeight="1">
      <c r="A134" s="6">
        <v>132</v>
      </c>
      <c r="B134" s="6" t="s">
        <v>82</v>
      </c>
      <c r="C134" s="6" t="str">
        <f>"221013928"</f>
        <v>221013928</v>
      </c>
      <c r="D134" s="6" t="str">
        <f>"39"</f>
        <v>39</v>
      </c>
      <c r="E134" s="6" t="str">
        <f>"28"</f>
        <v>28</v>
      </c>
      <c r="F134" s="8"/>
    </row>
    <row r="135" spans="1:6" ht="24.75" customHeight="1">
      <c r="A135" s="6">
        <v>133</v>
      </c>
      <c r="B135" s="6" t="s">
        <v>82</v>
      </c>
      <c r="C135" s="6" t="str">
        <f>"221014013"</f>
        <v>221014013</v>
      </c>
      <c r="D135" s="6" t="str">
        <f>"40"</f>
        <v>40</v>
      </c>
      <c r="E135" s="6" t="str">
        <f>"13"</f>
        <v>13</v>
      </c>
      <c r="F135" s="8"/>
    </row>
    <row r="136" spans="1:6" ht="24.75" customHeight="1">
      <c r="A136" s="6">
        <v>134</v>
      </c>
      <c r="B136" s="6" t="s">
        <v>82</v>
      </c>
      <c r="C136" s="6" t="str">
        <f>"221014021"</f>
        <v>221014021</v>
      </c>
      <c r="D136" s="6" t="str">
        <f>"40"</f>
        <v>40</v>
      </c>
      <c r="E136" s="6" t="str">
        <f>"21"</f>
        <v>21</v>
      </c>
      <c r="F136" s="8"/>
    </row>
    <row r="137" spans="1:6" ht="24.75" customHeight="1">
      <c r="A137" s="6">
        <v>135</v>
      </c>
      <c r="B137" s="6" t="s">
        <v>82</v>
      </c>
      <c r="C137" s="6" t="str">
        <f>"221013828"</f>
        <v>221013828</v>
      </c>
      <c r="D137" s="6" t="str">
        <f t="shared" si="18"/>
        <v>38</v>
      </c>
      <c r="E137" s="6" t="str">
        <f>"28"</f>
        <v>28</v>
      </c>
      <c r="F137" s="8"/>
    </row>
    <row r="138" spans="1:6" ht="24.75" customHeight="1">
      <c r="A138" s="6">
        <v>136</v>
      </c>
      <c r="B138" s="6" t="s">
        <v>82</v>
      </c>
      <c r="C138" s="6" t="str">
        <f>"221013907"</f>
        <v>221013907</v>
      </c>
      <c r="D138" s="6" t="str">
        <f>"39"</f>
        <v>39</v>
      </c>
      <c r="E138" s="6" t="str">
        <f>"07"</f>
        <v>07</v>
      </c>
      <c r="F138" s="8"/>
    </row>
    <row r="139" spans="1:6" ht="24.75" customHeight="1">
      <c r="A139" s="6">
        <v>137</v>
      </c>
      <c r="B139" s="6" t="s">
        <v>83</v>
      </c>
      <c r="C139" s="6" t="str">
        <f>"221014122"</f>
        <v>221014122</v>
      </c>
      <c r="D139" s="6" t="str">
        <f aca="true" t="shared" si="19" ref="D139:D141">"41"</f>
        <v>41</v>
      </c>
      <c r="E139" s="6" t="str">
        <f>"22"</f>
        <v>22</v>
      </c>
      <c r="F139" s="8"/>
    </row>
    <row r="140" spans="1:6" ht="24.75" customHeight="1">
      <c r="A140" s="6">
        <v>138</v>
      </c>
      <c r="B140" s="6" t="s">
        <v>83</v>
      </c>
      <c r="C140" s="6" t="str">
        <f>"221014129"</f>
        <v>221014129</v>
      </c>
      <c r="D140" s="6" t="str">
        <f t="shared" si="19"/>
        <v>41</v>
      </c>
      <c r="E140" s="6" t="str">
        <f>"29"</f>
        <v>29</v>
      </c>
      <c r="F140" s="8"/>
    </row>
    <row r="141" spans="1:6" ht="24.75" customHeight="1">
      <c r="A141" s="6">
        <v>139</v>
      </c>
      <c r="B141" s="6" t="s">
        <v>83</v>
      </c>
      <c r="C141" s="6" t="str">
        <f>"221014121"</f>
        <v>221014121</v>
      </c>
      <c r="D141" s="6" t="str">
        <f t="shared" si="19"/>
        <v>41</v>
      </c>
      <c r="E141" s="6" t="str">
        <f>"21"</f>
        <v>21</v>
      </c>
      <c r="F141" s="8"/>
    </row>
    <row r="142" spans="1:6" ht="24.75" customHeight="1">
      <c r="A142" s="6">
        <v>140</v>
      </c>
      <c r="B142" s="6" t="s">
        <v>84</v>
      </c>
      <c r="C142" s="6" t="str">
        <f>"221014327"</f>
        <v>221014327</v>
      </c>
      <c r="D142" s="6" t="str">
        <f>"43"</f>
        <v>43</v>
      </c>
      <c r="E142" s="6" t="str">
        <f>"27"</f>
        <v>27</v>
      </c>
      <c r="F142" s="8"/>
    </row>
    <row r="143" spans="1:6" ht="24.75" customHeight="1">
      <c r="A143" s="6">
        <v>141</v>
      </c>
      <c r="B143" s="6" t="s">
        <v>84</v>
      </c>
      <c r="C143" s="6" t="str">
        <f>"221014220"</f>
        <v>221014220</v>
      </c>
      <c r="D143" s="6" t="str">
        <f>"42"</f>
        <v>42</v>
      </c>
      <c r="E143" s="6" t="str">
        <f>"20"</f>
        <v>20</v>
      </c>
      <c r="F143" s="8"/>
    </row>
    <row r="144" spans="1:6" ht="24.75" customHeight="1">
      <c r="A144" s="6">
        <v>142</v>
      </c>
      <c r="B144" s="6" t="s">
        <v>84</v>
      </c>
      <c r="C144" s="6" t="str">
        <f>"221014620"</f>
        <v>221014620</v>
      </c>
      <c r="D144" s="6" t="str">
        <f>"46"</f>
        <v>46</v>
      </c>
      <c r="E144" s="6" t="str">
        <f>"20"</f>
        <v>20</v>
      </c>
      <c r="F144" s="8"/>
    </row>
    <row r="145" spans="1:6" ht="24.75" customHeight="1">
      <c r="A145" s="6">
        <v>143</v>
      </c>
      <c r="B145" s="6" t="s">
        <v>84</v>
      </c>
      <c r="C145" s="6" t="str">
        <f>"221014230"</f>
        <v>221014230</v>
      </c>
      <c r="D145" s="6" t="str">
        <f>"42"</f>
        <v>42</v>
      </c>
      <c r="E145" s="6" t="str">
        <f>"30"</f>
        <v>30</v>
      </c>
      <c r="F145" s="8"/>
    </row>
    <row r="146" spans="1:6" ht="24.75" customHeight="1">
      <c r="A146" s="6">
        <v>144</v>
      </c>
      <c r="B146" s="6" t="s">
        <v>84</v>
      </c>
      <c r="C146" s="6" t="str">
        <f>"221014314"</f>
        <v>221014314</v>
      </c>
      <c r="D146" s="6" t="str">
        <f>"43"</f>
        <v>43</v>
      </c>
      <c r="E146" s="6" t="str">
        <f>"14"</f>
        <v>14</v>
      </c>
      <c r="F146" s="8"/>
    </row>
    <row r="147" spans="1:6" ht="24.75" customHeight="1">
      <c r="A147" s="6">
        <v>145</v>
      </c>
      <c r="B147" s="6" t="s">
        <v>84</v>
      </c>
      <c r="C147" s="6" t="str">
        <f>"221014610"</f>
        <v>221014610</v>
      </c>
      <c r="D147" s="6" t="str">
        <f aca="true" t="shared" si="20" ref="D147:D152">"46"</f>
        <v>46</v>
      </c>
      <c r="E147" s="6" t="str">
        <f>"10"</f>
        <v>10</v>
      </c>
      <c r="F147" s="8"/>
    </row>
    <row r="148" spans="1:6" ht="24.75" customHeight="1">
      <c r="A148" s="6">
        <v>146</v>
      </c>
      <c r="B148" s="6" t="s">
        <v>84</v>
      </c>
      <c r="C148" s="6" t="str">
        <f>"221014328"</f>
        <v>221014328</v>
      </c>
      <c r="D148" s="6" t="str">
        <f>"43"</f>
        <v>43</v>
      </c>
      <c r="E148" s="6" t="str">
        <f>"28"</f>
        <v>28</v>
      </c>
      <c r="F148" s="8"/>
    </row>
    <row r="149" spans="1:6" ht="24.75" customHeight="1">
      <c r="A149" s="6">
        <v>147</v>
      </c>
      <c r="B149" s="6" t="s">
        <v>84</v>
      </c>
      <c r="C149" s="6" t="str">
        <f>"221014710"</f>
        <v>221014710</v>
      </c>
      <c r="D149" s="6" t="str">
        <f>"47"</f>
        <v>47</v>
      </c>
      <c r="E149" s="6" t="str">
        <f>"10"</f>
        <v>10</v>
      </c>
      <c r="F149" s="8"/>
    </row>
    <row r="150" spans="1:6" ht="24.75" customHeight="1">
      <c r="A150" s="6">
        <v>148</v>
      </c>
      <c r="B150" s="6" t="s">
        <v>84</v>
      </c>
      <c r="C150" s="6" t="str">
        <f>"221014511"</f>
        <v>221014511</v>
      </c>
      <c r="D150" s="6" t="str">
        <f>"45"</f>
        <v>45</v>
      </c>
      <c r="E150" s="6" t="str">
        <f>"11"</f>
        <v>11</v>
      </c>
      <c r="F150" s="8"/>
    </row>
    <row r="151" spans="1:6" ht="24.75" customHeight="1">
      <c r="A151" s="6">
        <v>149</v>
      </c>
      <c r="B151" s="6" t="s">
        <v>84</v>
      </c>
      <c r="C151" s="6" t="str">
        <f>"221014608"</f>
        <v>221014608</v>
      </c>
      <c r="D151" s="6" t="str">
        <f t="shared" si="20"/>
        <v>46</v>
      </c>
      <c r="E151" s="6" t="str">
        <f>"08"</f>
        <v>08</v>
      </c>
      <c r="F151" s="8"/>
    </row>
    <row r="152" spans="1:6" ht="24.75" customHeight="1">
      <c r="A152" s="6">
        <v>150</v>
      </c>
      <c r="B152" s="6" t="s">
        <v>84</v>
      </c>
      <c r="C152" s="6" t="str">
        <f>"221014625"</f>
        <v>221014625</v>
      </c>
      <c r="D152" s="6" t="str">
        <f t="shared" si="20"/>
        <v>46</v>
      </c>
      <c r="E152" s="6" t="str">
        <f>"25"</f>
        <v>25</v>
      </c>
      <c r="F152" s="8"/>
    </row>
    <row r="153" spans="1:6" ht="24.75" customHeight="1">
      <c r="A153" s="6">
        <v>151</v>
      </c>
      <c r="B153" s="6" t="s">
        <v>84</v>
      </c>
      <c r="C153" s="6" t="str">
        <f>"221014226"</f>
        <v>221014226</v>
      </c>
      <c r="D153" s="6" t="str">
        <f>"42"</f>
        <v>42</v>
      </c>
      <c r="E153" s="6" t="str">
        <f>"26"</f>
        <v>26</v>
      </c>
      <c r="F153" s="8"/>
    </row>
    <row r="154" spans="1:6" ht="24.75" customHeight="1">
      <c r="A154" s="6">
        <v>152</v>
      </c>
      <c r="B154" s="6" t="s">
        <v>84</v>
      </c>
      <c r="C154" s="6" t="str">
        <f>"221014307"</f>
        <v>221014307</v>
      </c>
      <c r="D154" s="6" t="str">
        <f aca="true" t="shared" si="21" ref="D154:D159">"43"</f>
        <v>43</v>
      </c>
      <c r="E154" s="6" t="str">
        <f>"07"</f>
        <v>07</v>
      </c>
      <c r="F154" s="8"/>
    </row>
    <row r="155" spans="1:6" ht="24.75" customHeight="1">
      <c r="A155" s="6">
        <v>153</v>
      </c>
      <c r="B155" s="6" t="s">
        <v>84</v>
      </c>
      <c r="C155" s="6" t="str">
        <f>"221014311"</f>
        <v>221014311</v>
      </c>
      <c r="D155" s="6" t="str">
        <f t="shared" si="21"/>
        <v>43</v>
      </c>
      <c r="E155" s="6" t="str">
        <f>"11"</f>
        <v>11</v>
      </c>
      <c r="F155" s="8"/>
    </row>
    <row r="156" spans="1:6" ht="24.75" customHeight="1">
      <c r="A156" s="6">
        <v>154</v>
      </c>
      <c r="B156" s="6" t="s">
        <v>84</v>
      </c>
      <c r="C156" s="6" t="str">
        <f>"221014401"</f>
        <v>221014401</v>
      </c>
      <c r="D156" s="6" t="str">
        <f>"44"</f>
        <v>44</v>
      </c>
      <c r="E156" s="6" t="str">
        <f>"01"</f>
        <v>01</v>
      </c>
      <c r="F156" s="8"/>
    </row>
    <row r="157" spans="1:6" ht="24.75" customHeight="1">
      <c r="A157" s="6">
        <v>155</v>
      </c>
      <c r="B157" s="6" t="s">
        <v>84</v>
      </c>
      <c r="C157" s="6" t="str">
        <f>"221014514"</f>
        <v>221014514</v>
      </c>
      <c r="D157" s="6" t="str">
        <f>"45"</f>
        <v>45</v>
      </c>
      <c r="E157" s="6" t="str">
        <f>"14"</f>
        <v>14</v>
      </c>
      <c r="F157" s="8"/>
    </row>
    <row r="158" spans="1:6" ht="24.75" customHeight="1">
      <c r="A158" s="6">
        <v>156</v>
      </c>
      <c r="B158" s="6" t="s">
        <v>84</v>
      </c>
      <c r="C158" s="6" t="str">
        <f>"221014312"</f>
        <v>221014312</v>
      </c>
      <c r="D158" s="6" t="str">
        <f t="shared" si="21"/>
        <v>43</v>
      </c>
      <c r="E158" s="6" t="str">
        <f>"12"</f>
        <v>12</v>
      </c>
      <c r="F158" s="8"/>
    </row>
    <row r="159" spans="1:6" ht="24.75" customHeight="1">
      <c r="A159" s="6">
        <v>157</v>
      </c>
      <c r="B159" s="6" t="s">
        <v>84</v>
      </c>
      <c r="C159" s="6" t="str">
        <f>"221014313"</f>
        <v>221014313</v>
      </c>
      <c r="D159" s="6" t="str">
        <f t="shared" si="21"/>
        <v>43</v>
      </c>
      <c r="E159" s="6" t="str">
        <f>"13"</f>
        <v>13</v>
      </c>
      <c r="F159" s="8"/>
    </row>
    <row r="160" spans="1:6" ht="24.75" customHeight="1">
      <c r="A160" s="6">
        <v>158</v>
      </c>
      <c r="B160" s="6" t="s">
        <v>84</v>
      </c>
      <c r="C160" s="6" t="str">
        <f>"221014619"</f>
        <v>221014619</v>
      </c>
      <c r="D160" s="6" t="str">
        <f>"46"</f>
        <v>46</v>
      </c>
      <c r="E160" s="6" t="str">
        <f>"19"</f>
        <v>19</v>
      </c>
      <c r="F160" s="8"/>
    </row>
    <row r="161" spans="1:6" ht="24.75" customHeight="1">
      <c r="A161" s="6">
        <v>159</v>
      </c>
      <c r="B161" s="6" t="s">
        <v>84</v>
      </c>
      <c r="C161" s="6" t="str">
        <f>"221014221"</f>
        <v>221014221</v>
      </c>
      <c r="D161" s="6" t="str">
        <f>"42"</f>
        <v>42</v>
      </c>
      <c r="E161" s="6" t="str">
        <f>"21"</f>
        <v>21</v>
      </c>
      <c r="F161" s="8"/>
    </row>
    <row r="162" spans="1:6" ht="24.75" customHeight="1">
      <c r="A162" s="6">
        <v>160</v>
      </c>
      <c r="B162" s="6" t="s">
        <v>84</v>
      </c>
      <c r="C162" s="6" t="str">
        <f>"221014405"</f>
        <v>221014405</v>
      </c>
      <c r="D162" s="6" t="str">
        <f>"44"</f>
        <v>44</v>
      </c>
      <c r="E162" s="6" t="str">
        <f>"05"</f>
        <v>05</v>
      </c>
      <c r="F162" s="8"/>
    </row>
    <row r="163" spans="1:6" ht="24.75" customHeight="1">
      <c r="A163" s="6">
        <v>161</v>
      </c>
      <c r="B163" s="6" t="s">
        <v>84</v>
      </c>
      <c r="C163" s="6" t="str">
        <f>"221014703"</f>
        <v>221014703</v>
      </c>
      <c r="D163" s="6" t="str">
        <f>"47"</f>
        <v>47</v>
      </c>
      <c r="E163" s="6" t="str">
        <f>"03"</f>
        <v>03</v>
      </c>
      <c r="F163" s="8"/>
    </row>
    <row r="164" spans="1:6" ht="24.75" customHeight="1">
      <c r="A164" s="6">
        <v>162</v>
      </c>
      <c r="B164" s="6" t="s">
        <v>84</v>
      </c>
      <c r="C164" s="6" t="str">
        <f>"221014309"</f>
        <v>221014309</v>
      </c>
      <c r="D164" s="6" t="str">
        <f>"43"</f>
        <v>43</v>
      </c>
      <c r="E164" s="6" t="str">
        <f>"09"</f>
        <v>09</v>
      </c>
      <c r="F164" s="8"/>
    </row>
    <row r="165" spans="1:6" ht="24.75" customHeight="1">
      <c r="A165" s="6">
        <v>163</v>
      </c>
      <c r="B165" s="6" t="s">
        <v>84</v>
      </c>
      <c r="C165" s="6" t="str">
        <f>"221014225"</f>
        <v>221014225</v>
      </c>
      <c r="D165" s="6" t="str">
        <f>"42"</f>
        <v>42</v>
      </c>
      <c r="E165" s="6" t="str">
        <f>"25"</f>
        <v>25</v>
      </c>
      <c r="F165" s="8"/>
    </row>
    <row r="166" spans="1:6" ht="24.75" customHeight="1">
      <c r="A166" s="6">
        <v>164</v>
      </c>
      <c r="B166" s="6" t="s">
        <v>84</v>
      </c>
      <c r="C166" s="6" t="str">
        <f>"221014427"</f>
        <v>221014427</v>
      </c>
      <c r="D166" s="6" t="str">
        <f>"44"</f>
        <v>44</v>
      </c>
      <c r="E166" s="6" t="str">
        <f>"27"</f>
        <v>27</v>
      </c>
      <c r="F166" s="8"/>
    </row>
    <row r="167" spans="1:6" ht="24.75" customHeight="1">
      <c r="A167" s="6">
        <v>165</v>
      </c>
      <c r="B167" s="6" t="s">
        <v>84</v>
      </c>
      <c r="C167" s="6" t="str">
        <f>"221014320"</f>
        <v>221014320</v>
      </c>
      <c r="D167" s="6" t="str">
        <f>"43"</f>
        <v>43</v>
      </c>
      <c r="E167" s="6" t="str">
        <f>"20"</f>
        <v>20</v>
      </c>
      <c r="F167" s="8"/>
    </row>
    <row r="168" spans="1:6" ht="24.75" customHeight="1">
      <c r="A168" s="6">
        <v>166</v>
      </c>
      <c r="B168" s="6" t="s">
        <v>84</v>
      </c>
      <c r="C168" s="6" t="str">
        <f>"221014414"</f>
        <v>221014414</v>
      </c>
      <c r="D168" s="6" t="str">
        <f>"44"</f>
        <v>44</v>
      </c>
      <c r="E168" s="6" t="str">
        <f>"14"</f>
        <v>14</v>
      </c>
      <c r="F168" s="8"/>
    </row>
    <row r="169" spans="1:6" ht="24.75" customHeight="1">
      <c r="A169" s="6">
        <v>167</v>
      </c>
      <c r="B169" s="9" t="s">
        <v>84</v>
      </c>
      <c r="C169" s="9" t="s">
        <v>85</v>
      </c>
      <c r="D169" s="9" t="s">
        <v>86</v>
      </c>
      <c r="E169" s="9" t="s">
        <v>87</v>
      </c>
      <c r="F169" s="8"/>
    </row>
    <row r="170" spans="1:6" ht="24.75" customHeight="1">
      <c r="A170" s="6">
        <v>168</v>
      </c>
      <c r="B170" s="9" t="s">
        <v>84</v>
      </c>
      <c r="C170" s="9" t="s">
        <v>88</v>
      </c>
      <c r="D170" s="9" t="s">
        <v>89</v>
      </c>
      <c r="E170" s="9" t="s">
        <v>13</v>
      </c>
      <c r="F170" s="8"/>
    </row>
    <row r="171" spans="1:6" ht="24.75" customHeight="1">
      <c r="A171" s="6">
        <v>169</v>
      </c>
      <c r="B171" s="6" t="s">
        <v>90</v>
      </c>
      <c r="C171" s="6" t="str">
        <f>"221014720"</f>
        <v>221014720</v>
      </c>
      <c r="D171" s="6" t="str">
        <f aca="true" t="shared" si="22" ref="D171:D175">"47"</f>
        <v>47</v>
      </c>
      <c r="E171" s="6" t="str">
        <f>"20"</f>
        <v>20</v>
      </c>
      <c r="F171" s="8"/>
    </row>
    <row r="172" spans="1:6" ht="24.75" customHeight="1">
      <c r="A172" s="6">
        <v>170</v>
      </c>
      <c r="B172" s="6" t="s">
        <v>90</v>
      </c>
      <c r="C172" s="6" t="str">
        <f>"221014714"</f>
        <v>221014714</v>
      </c>
      <c r="D172" s="6" t="str">
        <f t="shared" si="22"/>
        <v>47</v>
      </c>
      <c r="E172" s="6" t="str">
        <f>"14"</f>
        <v>14</v>
      </c>
      <c r="F172" s="8"/>
    </row>
    <row r="173" spans="1:6" ht="24.75" customHeight="1">
      <c r="A173" s="6">
        <v>171</v>
      </c>
      <c r="B173" s="6" t="s">
        <v>90</v>
      </c>
      <c r="C173" s="6" t="str">
        <f>"221014713"</f>
        <v>221014713</v>
      </c>
      <c r="D173" s="6" t="str">
        <f t="shared" si="22"/>
        <v>47</v>
      </c>
      <c r="E173" s="6" t="str">
        <f>"13"</f>
        <v>13</v>
      </c>
      <c r="F173" s="8"/>
    </row>
    <row r="174" spans="1:6" ht="24.75" customHeight="1">
      <c r="A174" s="6">
        <v>172</v>
      </c>
      <c r="B174" s="6" t="s">
        <v>90</v>
      </c>
      <c r="C174" s="6" t="str">
        <f>"221014722"</f>
        <v>221014722</v>
      </c>
      <c r="D174" s="6" t="str">
        <f t="shared" si="22"/>
        <v>47</v>
      </c>
      <c r="E174" s="6" t="str">
        <f>"22"</f>
        <v>22</v>
      </c>
      <c r="F174" s="8"/>
    </row>
    <row r="175" spans="1:6" ht="24.75" customHeight="1">
      <c r="A175" s="6">
        <v>173</v>
      </c>
      <c r="B175" s="6" t="s">
        <v>90</v>
      </c>
      <c r="C175" s="6" t="str">
        <f>"221014716"</f>
        <v>221014716</v>
      </c>
      <c r="D175" s="6" t="str">
        <f t="shared" si="22"/>
        <v>47</v>
      </c>
      <c r="E175" s="6" t="str">
        <f>"16"</f>
        <v>16</v>
      </c>
      <c r="F175" s="8"/>
    </row>
    <row r="176" spans="1:6" ht="24.75" customHeight="1">
      <c r="A176" s="6">
        <v>174</v>
      </c>
      <c r="B176" s="9" t="s">
        <v>90</v>
      </c>
      <c r="C176" s="9" t="s">
        <v>91</v>
      </c>
      <c r="D176" s="9" t="s">
        <v>92</v>
      </c>
      <c r="E176" s="9" t="s">
        <v>72</v>
      </c>
      <c r="F176" s="8"/>
    </row>
    <row r="177" spans="1:6" ht="24.75" customHeight="1">
      <c r="A177" s="6">
        <v>175</v>
      </c>
      <c r="B177" s="6" t="s">
        <v>93</v>
      </c>
      <c r="C177" s="6" t="str">
        <f>"221014724"</f>
        <v>221014724</v>
      </c>
      <c r="D177" s="6" t="str">
        <f>"47"</f>
        <v>47</v>
      </c>
      <c r="E177" s="6" t="str">
        <f>"24"</f>
        <v>24</v>
      </c>
      <c r="F177" s="8"/>
    </row>
    <row r="178" spans="1:6" ht="24.75" customHeight="1">
      <c r="A178" s="6">
        <v>176</v>
      </c>
      <c r="B178" s="6" t="s">
        <v>93</v>
      </c>
      <c r="C178" s="6" t="str">
        <f>"221014801"</f>
        <v>221014801</v>
      </c>
      <c r="D178" s="6" t="str">
        <f aca="true" t="shared" si="23" ref="D178:D181">"48"</f>
        <v>48</v>
      </c>
      <c r="E178" s="6" t="str">
        <f>"01"</f>
        <v>01</v>
      </c>
      <c r="F178" s="8"/>
    </row>
    <row r="179" spans="1:6" ht="24.75" customHeight="1">
      <c r="A179" s="6">
        <v>177</v>
      </c>
      <c r="B179" s="6" t="s">
        <v>93</v>
      </c>
      <c r="C179" s="6" t="str">
        <f>"221014729"</f>
        <v>221014729</v>
      </c>
      <c r="D179" s="6" t="str">
        <f>"47"</f>
        <v>47</v>
      </c>
      <c r="E179" s="6" t="str">
        <f>"29"</f>
        <v>29</v>
      </c>
      <c r="F179" s="8"/>
    </row>
    <row r="180" spans="1:6" ht="24.75" customHeight="1">
      <c r="A180" s="6">
        <v>178</v>
      </c>
      <c r="B180" s="6" t="s">
        <v>94</v>
      </c>
      <c r="C180" s="6" t="str">
        <f>"221014820"</f>
        <v>221014820</v>
      </c>
      <c r="D180" s="6" t="str">
        <f t="shared" si="23"/>
        <v>48</v>
      </c>
      <c r="E180" s="6" t="str">
        <f>"20"</f>
        <v>20</v>
      </c>
      <c r="F180" s="8"/>
    </row>
    <row r="181" spans="1:6" ht="24.75" customHeight="1">
      <c r="A181" s="6">
        <v>179</v>
      </c>
      <c r="B181" s="6" t="s">
        <v>94</v>
      </c>
      <c r="C181" s="6" t="str">
        <f>"221014825"</f>
        <v>221014825</v>
      </c>
      <c r="D181" s="6" t="str">
        <f t="shared" si="23"/>
        <v>48</v>
      </c>
      <c r="E181" s="6" t="str">
        <f>"25"</f>
        <v>25</v>
      </c>
      <c r="F181" s="8"/>
    </row>
    <row r="182" spans="1:6" ht="24.75" customHeight="1">
      <c r="A182" s="6">
        <v>180</v>
      </c>
      <c r="B182" s="6" t="s">
        <v>94</v>
      </c>
      <c r="C182" s="6" t="str">
        <f>"221014909"</f>
        <v>221014909</v>
      </c>
      <c r="D182" s="6" t="str">
        <f aca="true" t="shared" si="24" ref="D182:D185">"49"</f>
        <v>49</v>
      </c>
      <c r="E182" s="6" t="str">
        <f>"09"</f>
        <v>09</v>
      </c>
      <c r="F182" s="8"/>
    </row>
    <row r="183" spans="1:6" ht="24.75" customHeight="1">
      <c r="A183" s="6">
        <v>181</v>
      </c>
      <c r="B183" s="6" t="s">
        <v>95</v>
      </c>
      <c r="C183" s="6" t="str">
        <f>"221014919"</f>
        <v>221014919</v>
      </c>
      <c r="D183" s="6" t="str">
        <f t="shared" si="24"/>
        <v>49</v>
      </c>
      <c r="E183" s="6" t="str">
        <f>"19"</f>
        <v>19</v>
      </c>
      <c r="F183" s="8"/>
    </row>
    <row r="184" spans="1:6" ht="24.75" customHeight="1">
      <c r="A184" s="6">
        <v>182</v>
      </c>
      <c r="B184" s="6" t="s">
        <v>95</v>
      </c>
      <c r="C184" s="6" t="str">
        <f>"221015005"</f>
        <v>221015005</v>
      </c>
      <c r="D184" s="6" t="str">
        <f aca="true" t="shared" si="25" ref="D184:D195">"50"</f>
        <v>50</v>
      </c>
      <c r="E184" s="6" t="str">
        <f>"05"</f>
        <v>05</v>
      </c>
      <c r="F184" s="8"/>
    </row>
    <row r="185" spans="1:6" ht="24.75" customHeight="1">
      <c r="A185" s="6">
        <v>183</v>
      </c>
      <c r="B185" s="6" t="s">
        <v>95</v>
      </c>
      <c r="C185" s="6" t="str">
        <f>"221014926"</f>
        <v>221014926</v>
      </c>
      <c r="D185" s="6" t="str">
        <f t="shared" si="24"/>
        <v>49</v>
      </c>
      <c r="E185" s="6" t="str">
        <f>"26"</f>
        <v>26</v>
      </c>
      <c r="F185" s="8"/>
    </row>
    <row r="186" spans="1:6" s="2" customFormat="1" ht="24.75" customHeight="1">
      <c r="A186" s="6">
        <v>184</v>
      </c>
      <c r="B186" s="6" t="s">
        <v>96</v>
      </c>
      <c r="C186" s="6" t="str">
        <f>"221015012"</f>
        <v>221015012</v>
      </c>
      <c r="D186" s="6" t="str">
        <f t="shared" si="25"/>
        <v>50</v>
      </c>
      <c r="E186" s="6" t="str">
        <f>"12"</f>
        <v>12</v>
      </c>
      <c r="F186" s="7"/>
    </row>
    <row r="187" spans="1:6" s="2" customFormat="1" ht="24.75" customHeight="1">
      <c r="A187" s="6">
        <v>185</v>
      </c>
      <c r="B187" s="6" t="s">
        <v>96</v>
      </c>
      <c r="C187" s="6" t="str">
        <f>"221015016"</f>
        <v>221015016</v>
      </c>
      <c r="D187" s="6" t="str">
        <f t="shared" si="25"/>
        <v>50</v>
      </c>
      <c r="E187" s="6" t="str">
        <f>"16"</f>
        <v>16</v>
      </c>
      <c r="F187" s="7"/>
    </row>
    <row r="188" spans="1:6" s="2" customFormat="1" ht="24.75" customHeight="1">
      <c r="A188" s="6">
        <v>186</v>
      </c>
      <c r="B188" s="6" t="s">
        <v>96</v>
      </c>
      <c r="C188" s="6" t="str">
        <f>"221015013"</f>
        <v>221015013</v>
      </c>
      <c r="D188" s="6" t="str">
        <f t="shared" si="25"/>
        <v>50</v>
      </c>
      <c r="E188" s="6" t="str">
        <f>"13"</f>
        <v>13</v>
      </c>
      <c r="F188" s="7"/>
    </row>
    <row r="189" spans="1:6" ht="24.75" customHeight="1">
      <c r="A189" s="6">
        <v>187</v>
      </c>
      <c r="B189" s="6" t="s">
        <v>96</v>
      </c>
      <c r="C189" s="6" t="str">
        <f>"221015014"</f>
        <v>221015014</v>
      </c>
      <c r="D189" s="6" t="str">
        <f t="shared" si="25"/>
        <v>50</v>
      </c>
      <c r="E189" s="6" t="str">
        <f>"14"</f>
        <v>14</v>
      </c>
      <c r="F189" s="8"/>
    </row>
    <row r="190" spans="1:6" ht="24.75" customHeight="1">
      <c r="A190" s="6">
        <v>188</v>
      </c>
      <c r="B190" s="6" t="s">
        <v>96</v>
      </c>
      <c r="C190" s="6" t="str">
        <f>"221015015"</f>
        <v>221015015</v>
      </c>
      <c r="D190" s="6" t="str">
        <f t="shared" si="25"/>
        <v>50</v>
      </c>
      <c r="E190" s="6" t="str">
        <f>"15"</f>
        <v>15</v>
      </c>
      <c r="F190" s="8"/>
    </row>
    <row r="191" spans="1:6" ht="24.75" customHeight="1">
      <c r="A191" s="6">
        <v>189</v>
      </c>
      <c r="B191" s="6" t="s">
        <v>97</v>
      </c>
      <c r="C191" s="6" t="str">
        <f>"221015025"</f>
        <v>221015025</v>
      </c>
      <c r="D191" s="6" t="str">
        <f t="shared" si="25"/>
        <v>50</v>
      </c>
      <c r="E191" s="6" t="str">
        <f>"25"</f>
        <v>25</v>
      </c>
      <c r="F191" s="8"/>
    </row>
    <row r="192" spans="1:6" ht="24.75" customHeight="1">
      <c r="A192" s="6">
        <v>190</v>
      </c>
      <c r="B192" s="6" t="s">
        <v>97</v>
      </c>
      <c r="C192" s="6" t="str">
        <f>"221015018"</f>
        <v>221015018</v>
      </c>
      <c r="D192" s="6" t="str">
        <f t="shared" si="25"/>
        <v>50</v>
      </c>
      <c r="E192" s="6" t="str">
        <f>"18"</f>
        <v>18</v>
      </c>
      <c r="F192" s="8"/>
    </row>
    <row r="193" spans="1:6" ht="24.75" customHeight="1">
      <c r="A193" s="6">
        <v>191</v>
      </c>
      <c r="B193" s="6" t="s">
        <v>97</v>
      </c>
      <c r="C193" s="6" t="str">
        <f>"221015029"</f>
        <v>221015029</v>
      </c>
      <c r="D193" s="6" t="str">
        <f t="shared" si="25"/>
        <v>50</v>
      </c>
      <c r="E193" s="6" t="str">
        <f>"29"</f>
        <v>29</v>
      </c>
      <c r="F193" s="8"/>
    </row>
    <row r="194" spans="1:6" ht="24.75" customHeight="1">
      <c r="A194" s="6">
        <v>192</v>
      </c>
      <c r="B194" s="6" t="s">
        <v>97</v>
      </c>
      <c r="C194" s="6" t="str">
        <f>"221015027"</f>
        <v>221015027</v>
      </c>
      <c r="D194" s="6" t="str">
        <f t="shared" si="25"/>
        <v>50</v>
      </c>
      <c r="E194" s="6" t="str">
        <f>"27"</f>
        <v>27</v>
      </c>
      <c r="F194" s="8"/>
    </row>
    <row r="195" spans="1:6" ht="24.75" customHeight="1">
      <c r="A195" s="6">
        <v>193</v>
      </c>
      <c r="B195" s="6" t="s">
        <v>97</v>
      </c>
      <c r="C195" s="6" t="str">
        <f>"221015026"</f>
        <v>221015026</v>
      </c>
      <c r="D195" s="6" t="str">
        <f t="shared" si="25"/>
        <v>50</v>
      </c>
      <c r="E195" s="6" t="str">
        <f>"26"</f>
        <v>26</v>
      </c>
      <c r="F195" s="8"/>
    </row>
    <row r="196" spans="1:6" ht="24.75" customHeight="1">
      <c r="A196" s="6">
        <v>194</v>
      </c>
      <c r="B196" s="6" t="s">
        <v>98</v>
      </c>
      <c r="C196" s="6" t="str">
        <f>"221015111"</f>
        <v>221015111</v>
      </c>
      <c r="D196" s="6" t="str">
        <f aca="true" t="shared" si="26" ref="D196:D203">"51"</f>
        <v>51</v>
      </c>
      <c r="E196" s="6" t="str">
        <f>"11"</f>
        <v>11</v>
      </c>
      <c r="F196" s="8"/>
    </row>
    <row r="197" spans="1:6" ht="24.75" customHeight="1">
      <c r="A197" s="6">
        <v>195</v>
      </c>
      <c r="B197" s="6" t="s">
        <v>98</v>
      </c>
      <c r="C197" s="6" t="str">
        <f>"221015108"</f>
        <v>221015108</v>
      </c>
      <c r="D197" s="6" t="str">
        <f t="shared" si="26"/>
        <v>51</v>
      </c>
      <c r="E197" s="6" t="str">
        <f>"08"</f>
        <v>08</v>
      </c>
      <c r="F197" s="8"/>
    </row>
    <row r="198" spans="1:6" ht="24.75" customHeight="1">
      <c r="A198" s="6">
        <v>196</v>
      </c>
      <c r="B198" s="9" t="s">
        <v>98</v>
      </c>
      <c r="C198" s="9" t="s">
        <v>99</v>
      </c>
      <c r="D198" s="9" t="s">
        <v>100</v>
      </c>
      <c r="E198" s="9" t="s">
        <v>32</v>
      </c>
      <c r="F198" s="8"/>
    </row>
    <row r="199" spans="1:6" ht="24.75" customHeight="1">
      <c r="A199" s="6">
        <v>197</v>
      </c>
      <c r="B199" s="6" t="s">
        <v>101</v>
      </c>
      <c r="C199" s="6" t="str">
        <f>"221015121"</f>
        <v>221015121</v>
      </c>
      <c r="D199" s="6" t="str">
        <f t="shared" si="26"/>
        <v>51</v>
      </c>
      <c r="E199" s="6" t="str">
        <f>"21"</f>
        <v>21</v>
      </c>
      <c r="F199" s="8"/>
    </row>
    <row r="200" spans="1:6" ht="24.75" customHeight="1">
      <c r="A200" s="6">
        <v>198</v>
      </c>
      <c r="B200" s="6" t="s">
        <v>101</v>
      </c>
      <c r="C200" s="6" t="str">
        <f>"221015122"</f>
        <v>221015122</v>
      </c>
      <c r="D200" s="6" t="str">
        <f t="shared" si="26"/>
        <v>51</v>
      </c>
      <c r="E200" s="6" t="str">
        <f>"22"</f>
        <v>22</v>
      </c>
      <c r="F200" s="8"/>
    </row>
    <row r="201" spans="1:6" ht="24.75" customHeight="1">
      <c r="A201" s="6">
        <v>199</v>
      </c>
      <c r="B201" s="6" t="s">
        <v>101</v>
      </c>
      <c r="C201" s="6" t="str">
        <f>"221015117"</f>
        <v>221015117</v>
      </c>
      <c r="D201" s="6" t="str">
        <f t="shared" si="26"/>
        <v>51</v>
      </c>
      <c r="E201" s="6" t="str">
        <f>"17"</f>
        <v>17</v>
      </c>
      <c r="F201" s="8"/>
    </row>
    <row r="202" spans="1:6" ht="24.75" customHeight="1">
      <c r="A202" s="6">
        <v>200</v>
      </c>
      <c r="B202" s="6" t="s">
        <v>102</v>
      </c>
      <c r="C202" s="6" t="str">
        <f>"221015128"</f>
        <v>221015128</v>
      </c>
      <c r="D202" s="6" t="str">
        <f t="shared" si="26"/>
        <v>51</v>
      </c>
      <c r="E202" s="6" t="str">
        <f>"28"</f>
        <v>28</v>
      </c>
      <c r="F202" s="8"/>
    </row>
    <row r="203" spans="1:6" ht="24.75" customHeight="1">
      <c r="A203" s="6">
        <v>201</v>
      </c>
      <c r="B203" s="6" t="s">
        <v>102</v>
      </c>
      <c r="C203" s="6" t="str">
        <f>"221015129"</f>
        <v>221015129</v>
      </c>
      <c r="D203" s="6" t="str">
        <f t="shared" si="26"/>
        <v>51</v>
      </c>
      <c r="E203" s="6" t="str">
        <f>"29"</f>
        <v>29</v>
      </c>
      <c r="F203" s="8"/>
    </row>
    <row r="204" spans="1:6" ht="24.75" customHeight="1">
      <c r="A204" s="6">
        <v>202</v>
      </c>
      <c r="B204" s="6" t="s">
        <v>102</v>
      </c>
      <c r="C204" s="6" t="str">
        <f>"221015205"</f>
        <v>221015205</v>
      </c>
      <c r="D204" s="6" t="str">
        <f aca="true" t="shared" si="27" ref="D204:D208">"52"</f>
        <v>52</v>
      </c>
      <c r="E204" s="6" t="str">
        <f>"05"</f>
        <v>05</v>
      </c>
      <c r="F204" s="8"/>
    </row>
    <row r="205" spans="1:6" ht="24.75" customHeight="1">
      <c r="A205" s="6">
        <v>203</v>
      </c>
      <c r="B205" s="6" t="s">
        <v>103</v>
      </c>
      <c r="C205" s="6" t="str">
        <f>"221015218"</f>
        <v>221015218</v>
      </c>
      <c r="D205" s="6" t="str">
        <f t="shared" si="27"/>
        <v>52</v>
      </c>
      <c r="E205" s="6" t="str">
        <f>"18"</f>
        <v>18</v>
      </c>
      <c r="F205" s="8"/>
    </row>
    <row r="206" spans="1:6" ht="24.75" customHeight="1">
      <c r="A206" s="6">
        <v>204</v>
      </c>
      <c r="B206" s="6" t="s">
        <v>103</v>
      </c>
      <c r="C206" s="6" t="str">
        <f>"221015212"</f>
        <v>221015212</v>
      </c>
      <c r="D206" s="6" t="str">
        <f t="shared" si="27"/>
        <v>52</v>
      </c>
      <c r="E206" s="6" t="str">
        <f>"12"</f>
        <v>12</v>
      </c>
      <c r="F206" s="8"/>
    </row>
    <row r="207" spans="1:6" ht="24.75" customHeight="1">
      <c r="A207" s="6">
        <v>205</v>
      </c>
      <c r="B207" s="6" t="s">
        <v>103</v>
      </c>
      <c r="C207" s="6" t="str">
        <f>"221015210"</f>
        <v>221015210</v>
      </c>
      <c r="D207" s="6" t="str">
        <f t="shared" si="27"/>
        <v>52</v>
      </c>
      <c r="E207" s="6" t="str">
        <f>"10"</f>
        <v>10</v>
      </c>
      <c r="F207" s="8"/>
    </row>
    <row r="208" spans="1:6" ht="24.75" customHeight="1">
      <c r="A208" s="6">
        <v>206</v>
      </c>
      <c r="B208" s="6" t="s">
        <v>104</v>
      </c>
      <c r="C208" s="6" t="str">
        <f>"221015225"</f>
        <v>221015225</v>
      </c>
      <c r="D208" s="6" t="str">
        <f t="shared" si="27"/>
        <v>52</v>
      </c>
      <c r="E208" s="6" t="str">
        <f>"25"</f>
        <v>25</v>
      </c>
      <c r="F208" s="8"/>
    </row>
    <row r="209" spans="1:6" ht="24.75" customHeight="1">
      <c r="A209" s="6">
        <v>207</v>
      </c>
      <c r="B209" s="6" t="s">
        <v>105</v>
      </c>
      <c r="C209" s="6" t="str">
        <f>"221015307"</f>
        <v>221015307</v>
      </c>
      <c r="D209" s="6" t="str">
        <f aca="true" t="shared" si="28" ref="D209:D212">"53"</f>
        <v>53</v>
      </c>
      <c r="E209" s="6" t="str">
        <f>"07"</f>
        <v>07</v>
      </c>
      <c r="F209" s="8"/>
    </row>
    <row r="210" spans="1:6" ht="24.75" customHeight="1">
      <c r="A210" s="6">
        <v>208</v>
      </c>
      <c r="B210" s="6" t="s">
        <v>105</v>
      </c>
      <c r="C210" s="6" t="str">
        <f>"221015303"</f>
        <v>221015303</v>
      </c>
      <c r="D210" s="6" t="str">
        <f t="shared" si="28"/>
        <v>53</v>
      </c>
      <c r="E210" s="6" t="str">
        <f>"03"</f>
        <v>03</v>
      </c>
      <c r="F210" s="8"/>
    </row>
    <row r="211" spans="1:6" ht="24.75" customHeight="1">
      <c r="A211" s="6">
        <v>209</v>
      </c>
      <c r="B211" s="6" t="s">
        <v>105</v>
      </c>
      <c r="C211" s="6" t="str">
        <f>"221015304"</f>
        <v>221015304</v>
      </c>
      <c r="D211" s="6" t="str">
        <f t="shared" si="28"/>
        <v>53</v>
      </c>
      <c r="E211" s="6" t="str">
        <f>"04"</f>
        <v>04</v>
      </c>
      <c r="F211" s="8"/>
    </row>
    <row r="212" spans="1:6" ht="24.75" customHeight="1">
      <c r="A212" s="6">
        <v>210</v>
      </c>
      <c r="B212" s="6" t="s">
        <v>105</v>
      </c>
      <c r="C212" s="6" t="str">
        <f>"221015309"</f>
        <v>221015309</v>
      </c>
      <c r="D212" s="6" t="str">
        <f t="shared" si="28"/>
        <v>53</v>
      </c>
      <c r="E212" s="6" t="str">
        <f>"09"</f>
        <v>09</v>
      </c>
      <c r="F212" s="8"/>
    </row>
    <row r="213" spans="1:6" ht="24.75" customHeight="1">
      <c r="A213" s="6">
        <v>211</v>
      </c>
      <c r="B213" s="9" t="s">
        <v>105</v>
      </c>
      <c r="C213" s="9" t="s">
        <v>106</v>
      </c>
      <c r="D213" s="9" t="s">
        <v>107</v>
      </c>
      <c r="E213" s="9" t="s">
        <v>21</v>
      </c>
      <c r="F213" s="8"/>
    </row>
    <row r="214" spans="1:6" ht="24.75" customHeight="1">
      <c r="A214" s="6">
        <v>212</v>
      </c>
      <c r="B214" s="6" t="s">
        <v>108</v>
      </c>
      <c r="C214" s="6" t="str">
        <f>"221015401"</f>
        <v>221015401</v>
      </c>
      <c r="D214" s="6" t="str">
        <f>"54"</f>
        <v>54</v>
      </c>
      <c r="E214" s="6" t="str">
        <f>"01"</f>
        <v>01</v>
      </c>
      <c r="F214" s="8"/>
    </row>
    <row r="215" spans="1:6" ht="24.75" customHeight="1">
      <c r="A215" s="6">
        <v>213</v>
      </c>
      <c r="B215" s="6" t="s">
        <v>108</v>
      </c>
      <c r="C215" s="6" t="str">
        <f>"221015405"</f>
        <v>221015405</v>
      </c>
      <c r="D215" s="6" t="str">
        <f>"54"</f>
        <v>54</v>
      </c>
      <c r="E215" s="6" t="str">
        <f>"05"</f>
        <v>05</v>
      </c>
      <c r="F215" s="8"/>
    </row>
    <row r="216" spans="1:6" ht="24.75" customHeight="1">
      <c r="A216" s="6">
        <v>214</v>
      </c>
      <c r="B216" s="6" t="s">
        <v>108</v>
      </c>
      <c r="C216" s="6" t="str">
        <f>"221015312"</f>
        <v>221015312</v>
      </c>
      <c r="D216" s="6" t="str">
        <f>"53"</f>
        <v>53</v>
      </c>
      <c r="E216" s="6" t="str">
        <f>"12"</f>
        <v>12</v>
      </c>
      <c r="F216" s="8"/>
    </row>
    <row r="217" spans="1:6" ht="24.75" customHeight="1">
      <c r="A217" s="6">
        <v>215</v>
      </c>
      <c r="B217" s="6" t="s">
        <v>109</v>
      </c>
      <c r="C217" s="6" t="str">
        <f>"221015528"</f>
        <v>221015528</v>
      </c>
      <c r="D217" s="6" t="str">
        <f>"55"</f>
        <v>55</v>
      </c>
      <c r="E217" s="6" t="str">
        <f>"28"</f>
        <v>28</v>
      </c>
      <c r="F217" s="8"/>
    </row>
    <row r="218" spans="1:6" ht="24.75" customHeight="1">
      <c r="A218" s="6">
        <v>216</v>
      </c>
      <c r="B218" s="6" t="s">
        <v>109</v>
      </c>
      <c r="C218" s="6" t="str">
        <f>"221015601"</f>
        <v>221015601</v>
      </c>
      <c r="D218" s="6" t="str">
        <f aca="true" t="shared" si="29" ref="D218:D222">"56"</f>
        <v>56</v>
      </c>
      <c r="E218" s="6" t="str">
        <f>"01"</f>
        <v>01</v>
      </c>
      <c r="F218" s="8"/>
    </row>
    <row r="219" spans="1:6" ht="24.75" customHeight="1">
      <c r="A219" s="6">
        <v>217</v>
      </c>
      <c r="B219" s="6" t="s">
        <v>109</v>
      </c>
      <c r="C219" s="6" t="str">
        <f>"221015611"</f>
        <v>221015611</v>
      </c>
      <c r="D219" s="6" t="str">
        <f t="shared" si="29"/>
        <v>56</v>
      </c>
      <c r="E219" s="6" t="str">
        <f>"11"</f>
        <v>11</v>
      </c>
      <c r="F219" s="8"/>
    </row>
    <row r="220" spans="1:6" ht="24.75" customHeight="1">
      <c r="A220" s="6">
        <v>218</v>
      </c>
      <c r="B220" s="6" t="s">
        <v>110</v>
      </c>
      <c r="C220" s="6" t="str">
        <f>"221015628"</f>
        <v>221015628</v>
      </c>
      <c r="D220" s="6" t="str">
        <f t="shared" si="29"/>
        <v>56</v>
      </c>
      <c r="E220" s="6" t="str">
        <f>"28"</f>
        <v>28</v>
      </c>
      <c r="F220" s="8"/>
    </row>
    <row r="221" spans="1:6" ht="24.75" customHeight="1">
      <c r="A221" s="6">
        <v>219</v>
      </c>
      <c r="B221" s="6" t="s">
        <v>110</v>
      </c>
      <c r="C221" s="6" t="str">
        <f>"221015629"</f>
        <v>221015629</v>
      </c>
      <c r="D221" s="6" t="str">
        <f t="shared" si="29"/>
        <v>56</v>
      </c>
      <c r="E221" s="6" t="str">
        <f>"29"</f>
        <v>29</v>
      </c>
      <c r="F221" s="8"/>
    </row>
    <row r="222" spans="1:6" ht="24.75" customHeight="1">
      <c r="A222" s="6">
        <v>220</v>
      </c>
      <c r="B222" s="6" t="s">
        <v>110</v>
      </c>
      <c r="C222" s="6" t="str">
        <f>"221015630"</f>
        <v>221015630</v>
      </c>
      <c r="D222" s="6" t="str">
        <f t="shared" si="29"/>
        <v>56</v>
      </c>
      <c r="E222" s="6" t="str">
        <f>"30"</f>
        <v>30</v>
      </c>
      <c r="F222" s="8"/>
    </row>
    <row r="223" spans="1:6" ht="24.75" customHeight="1">
      <c r="A223" s="6">
        <v>221</v>
      </c>
      <c r="B223" s="6" t="s">
        <v>111</v>
      </c>
      <c r="C223" s="6" t="str">
        <f>"221015719"</f>
        <v>221015719</v>
      </c>
      <c r="D223" s="6" t="str">
        <f aca="true" t="shared" si="30" ref="D223:D226">"57"</f>
        <v>57</v>
      </c>
      <c r="E223" s="6" t="str">
        <f>"19"</f>
        <v>19</v>
      </c>
      <c r="F223" s="8"/>
    </row>
    <row r="224" spans="1:6" ht="24.75" customHeight="1">
      <c r="A224" s="6">
        <v>222</v>
      </c>
      <c r="B224" s="6" t="s">
        <v>111</v>
      </c>
      <c r="C224" s="6" t="str">
        <f>"221015722"</f>
        <v>221015722</v>
      </c>
      <c r="D224" s="6" t="str">
        <f t="shared" si="30"/>
        <v>57</v>
      </c>
      <c r="E224" s="6" t="str">
        <f>"22"</f>
        <v>22</v>
      </c>
      <c r="F224" s="8"/>
    </row>
    <row r="225" spans="1:6" ht="24.75" customHeight="1">
      <c r="A225" s="6">
        <v>223</v>
      </c>
      <c r="B225" s="6" t="s">
        <v>111</v>
      </c>
      <c r="C225" s="6" t="str">
        <f>"221015723"</f>
        <v>221015723</v>
      </c>
      <c r="D225" s="6" t="str">
        <f t="shared" si="30"/>
        <v>57</v>
      </c>
      <c r="E225" s="6" t="str">
        <f>"23"</f>
        <v>23</v>
      </c>
      <c r="F225" s="8"/>
    </row>
    <row r="226" spans="1:6" ht="24.75" customHeight="1">
      <c r="A226" s="6">
        <v>224</v>
      </c>
      <c r="B226" s="6" t="s">
        <v>111</v>
      </c>
      <c r="C226" s="6" t="str">
        <f>"221015725"</f>
        <v>221015725</v>
      </c>
      <c r="D226" s="6" t="str">
        <f t="shared" si="30"/>
        <v>57</v>
      </c>
      <c r="E226" s="6" t="str">
        <f>"25"</f>
        <v>25</v>
      </c>
      <c r="F226" s="8"/>
    </row>
    <row r="227" spans="1:6" ht="24.75" customHeight="1">
      <c r="A227" s="6">
        <v>225</v>
      </c>
      <c r="B227" s="6" t="s">
        <v>112</v>
      </c>
      <c r="C227" s="6" t="str">
        <f>"221015902"</f>
        <v>221015902</v>
      </c>
      <c r="D227" s="6" t="str">
        <f>"59"</f>
        <v>59</v>
      </c>
      <c r="E227" s="6" t="str">
        <f>"02"</f>
        <v>02</v>
      </c>
      <c r="F227" s="8"/>
    </row>
    <row r="228" spans="1:6" ht="24.75" customHeight="1">
      <c r="A228" s="6">
        <v>226</v>
      </c>
      <c r="B228" s="6" t="s">
        <v>112</v>
      </c>
      <c r="C228" s="6" t="str">
        <f>"221016005"</f>
        <v>221016005</v>
      </c>
      <c r="D228" s="6" t="str">
        <f>"60"</f>
        <v>60</v>
      </c>
      <c r="E228" s="6" t="str">
        <f>"05"</f>
        <v>05</v>
      </c>
      <c r="F228" s="8"/>
    </row>
    <row r="229" spans="1:6" ht="24.75" customHeight="1">
      <c r="A229" s="6">
        <v>227</v>
      </c>
      <c r="B229" s="6" t="s">
        <v>112</v>
      </c>
      <c r="C229" s="6" t="str">
        <f>"221015825"</f>
        <v>221015825</v>
      </c>
      <c r="D229" s="6" t="str">
        <f>"58"</f>
        <v>58</v>
      </c>
      <c r="E229" s="6" t="str">
        <f>"25"</f>
        <v>25</v>
      </c>
      <c r="F229" s="8"/>
    </row>
    <row r="230" spans="1:6" ht="24.75" customHeight="1">
      <c r="A230" s="6">
        <v>228</v>
      </c>
      <c r="B230" s="6" t="s">
        <v>112</v>
      </c>
      <c r="C230" s="6" t="str">
        <f>"221015823"</f>
        <v>221015823</v>
      </c>
      <c r="D230" s="6" t="str">
        <f>"58"</f>
        <v>58</v>
      </c>
      <c r="E230" s="6" t="str">
        <f>"23"</f>
        <v>23</v>
      </c>
      <c r="F230" s="8"/>
    </row>
    <row r="231" spans="1:6" ht="24.75" customHeight="1">
      <c r="A231" s="6">
        <v>229</v>
      </c>
      <c r="B231" s="6" t="s">
        <v>112</v>
      </c>
      <c r="C231" s="6" t="str">
        <f>"221015911"</f>
        <v>221015911</v>
      </c>
      <c r="D231" s="6" t="str">
        <f>"59"</f>
        <v>59</v>
      </c>
      <c r="E231" s="6" t="str">
        <f>"11"</f>
        <v>11</v>
      </c>
      <c r="F231" s="8"/>
    </row>
    <row r="232" spans="1:6" ht="24.75" customHeight="1">
      <c r="A232" s="6">
        <v>230</v>
      </c>
      <c r="B232" s="6" t="s">
        <v>112</v>
      </c>
      <c r="C232" s="6" t="str">
        <f>"221016012"</f>
        <v>221016012</v>
      </c>
      <c r="D232" s="6" t="str">
        <f aca="true" t="shared" si="31" ref="D232:D238">"60"</f>
        <v>60</v>
      </c>
      <c r="E232" s="6" t="str">
        <f>"12"</f>
        <v>12</v>
      </c>
      <c r="F232" s="8"/>
    </row>
    <row r="233" spans="1:6" ht="24.75" customHeight="1">
      <c r="A233" s="6">
        <v>231</v>
      </c>
      <c r="B233" s="9" t="s">
        <v>112</v>
      </c>
      <c r="C233" s="9" t="s">
        <v>113</v>
      </c>
      <c r="D233" s="9" t="s">
        <v>114</v>
      </c>
      <c r="E233" s="9" t="s">
        <v>13</v>
      </c>
      <c r="F233" s="8"/>
    </row>
    <row r="234" spans="1:6" ht="24.75" customHeight="1">
      <c r="A234" s="6">
        <v>232</v>
      </c>
      <c r="B234" s="9" t="s">
        <v>112</v>
      </c>
      <c r="C234" s="9" t="s">
        <v>115</v>
      </c>
      <c r="D234" s="9" t="s">
        <v>116</v>
      </c>
      <c r="E234" s="9" t="s">
        <v>117</v>
      </c>
      <c r="F234" s="8"/>
    </row>
    <row r="235" spans="1:6" ht="24.75" customHeight="1">
      <c r="A235" s="6">
        <v>233</v>
      </c>
      <c r="B235" s="6" t="s">
        <v>118</v>
      </c>
      <c r="C235" s="6" t="str">
        <f>"221016015"</f>
        <v>221016015</v>
      </c>
      <c r="D235" s="6" t="str">
        <f t="shared" si="31"/>
        <v>60</v>
      </c>
      <c r="E235" s="6" t="str">
        <f>"15"</f>
        <v>15</v>
      </c>
      <c r="F235" s="8"/>
    </row>
    <row r="236" spans="1:6" ht="24.75" customHeight="1">
      <c r="A236" s="6">
        <v>234</v>
      </c>
      <c r="B236" s="6" t="s">
        <v>118</v>
      </c>
      <c r="C236" s="6" t="str">
        <f>"221016118"</f>
        <v>221016118</v>
      </c>
      <c r="D236" s="6" t="str">
        <f>"61"</f>
        <v>61</v>
      </c>
      <c r="E236" s="6" t="str">
        <f>"18"</f>
        <v>18</v>
      </c>
      <c r="F236" s="8"/>
    </row>
    <row r="237" spans="1:6" ht="24.75" customHeight="1">
      <c r="A237" s="6">
        <v>235</v>
      </c>
      <c r="B237" s="6" t="s">
        <v>118</v>
      </c>
      <c r="C237" s="6" t="str">
        <f>"221016013"</f>
        <v>221016013</v>
      </c>
      <c r="D237" s="6" t="str">
        <f t="shared" si="31"/>
        <v>60</v>
      </c>
      <c r="E237" s="6" t="str">
        <f>"13"</f>
        <v>13</v>
      </c>
      <c r="F237" s="8"/>
    </row>
    <row r="238" spans="1:6" ht="24.75" customHeight="1">
      <c r="A238" s="6">
        <v>236</v>
      </c>
      <c r="B238" s="6" t="s">
        <v>118</v>
      </c>
      <c r="C238" s="6" t="str">
        <f>"221016028"</f>
        <v>221016028</v>
      </c>
      <c r="D238" s="6" t="str">
        <f t="shared" si="31"/>
        <v>60</v>
      </c>
      <c r="E238" s="6" t="str">
        <f>"28"</f>
        <v>28</v>
      </c>
      <c r="F238" s="8"/>
    </row>
    <row r="239" spans="1:6" ht="24.75" customHeight="1">
      <c r="A239" s="6">
        <v>237</v>
      </c>
      <c r="B239" s="6" t="s">
        <v>118</v>
      </c>
      <c r="C239" s="6" t="str">
        <f>"221016119"</f>
        <v>221016119</v>
      </c>
      <c r="D239" s="6" t="str">
        <f aca="true" t="shared" si="32" ref="D239:D244">"61"</f>
        <v>61</v>
      </c>
      <c r="E239" s="6" t="str">
        <f>"19"</f>
        <v>19</v>
      </c>
      <c r="F239" s="8"/>
    </row>
    <row r="240" spans="1:6" ht="24.75" customHeight="1">
      <c r="A240" s="6">
        <v>238</v>
      </c>
      <c r="B240" s="6" t="s">
        <v>118</v>
      </c>
      <c r="C240" s="6" t="str">
        <f>"221016014"</f>
        <v>221016014</v>
      </c>
      <c r="D240" s="6" t="str">
        <f aca="true" t="shared" si="33" ref="D240:D243">"60"</f>
        <v>60</v>
      </c>
      <c r="E240" s="6" t="str">
        <f>"14"</f>
        <v>14</v>
      </c>
      <c r="F240" s="8"/>
    </row>
    <row r="241" spans="1:6" ht="24.75" customHeight="1">
      <c r="A241" s="6">
        <v>239</v>
      </c>
      <c r="B241" s="6" t="s">
        <v>118</v>
      </c>
      <c r="C241" s="6" t="str">
        <f>"221016017"</f>
        <v>221016017</v>
      </c>
      <c r="D241" s="6" t="str">
        <f t="shared" si="33"/>
        <v>60</v>
      </c>
      <c r="E241" s="6" t="str">
        <f>"17"</f>
        <v>17</v>
      </c>
      <c r="F241" s="8"/>
    </row>
    <row r="242" spans="1:6" ht="24.75" customHeight="1">
      <c r="A242" s="6">
        <v>240</v>
      </c>
      <c r="B242" s="6" t="s">
        <v>118</v>
      </c>
      <c r="C242" s="6" t="str">
        <f>"221016112"</f>
        <v>221016112</v>
      </c>
      <c r="D242" s="6" t="str">
        <f t="shared" si="32"/>
        <v>61</v>
      </c>
      <c r="E242" s="6" t="str">
        <f>"12"</f>
        <v>12</v>
      </c>
      <c r="F242" s="8"/>
    </row>
    <row r="243" spans="1:6" ht="24.75" customHeight="1">
      <c r="A243" s="6">
        <v>241</v>
      </c>
      <c r="B243" s="6" t="s">
        <v>118</v>
      </c>
      <c r="C243" s="6" t="str">
        <f>"221016023"</f>
        <v>221016023</v>
      </c>
      <c r="D243" s="6" t="str">
        <f t="shared" si="33"/>
        <v>60</v>
      </c>
      <c r="E243" s="6" t="str">
        <f>"23"</f>
        <v>23</v>
      </c>
      <c r="F243" s="8"/>
    </row>
    <row r="244" spans="1:6" ht="24.75" customHeight="1">
      <c r="A244" s="6">
        <v>242</v>
      </c>
      <c r="B244" s="6" t="s">
        <v>118</v>
      </c>
      <c r="C244" s="6" t="str">
        <f>"221016111"</f>
        <v>221016111</v>
      </c>
      <c r="D244" s="6" t="str">
        <f t="shared" si="32"/>
        <v>61</v>
      </c>
      <c r="E244" s="6" t="str">
        <f>"11"</f>
        <v>11</v>
      </c>
      <c r="F244" s="8"/>
    </row>
    <row r="245" spans="1:6" ht="24.75" customHeight="1">
      <c r="A245" s="6">
        <v>243</v>
      </c>
      <c r="B245" s="6" t="s">
        <v>118</v>
      </c>
      <c r="C245" s="6" t="str">
        <f>"221016025"</f>
        <v>221016025</v>
      </c>
      <c r="D245" s="6" t="str">
        <f aca="true" t="shared" si="34" ref="D245:D249">"60"</f>
        <v>60</v>
      </c>
      <c r="E245" s="6" t="str">
        <f>"25"</f>
        <v>25</v>
      </c>
      <c r="F245" s="8"/>
    </row>
    <row r="246" spans="1:6" ht="24.75" customHeight="1">
      <c r="A246" s="6">
        <v>244</v>
      </c>
      <c r="B246" s="6" t="s">
        <v>118</v>
      </c>
      <c r="C246" s="6" t="str">
        <f>"221016026"</f>
        <v>221016026</v>
      </c>
      <c r="D246" s="6" t="str">
        <f t="shared" si="34"/>
        <v>60</v>
      </c>
      <c r="E246" s="6" t="str">
        <f>"26"</f>
        <v>26</v>
      </c>
      <c r="F246" s="8"/>
    </row>
    <row r="247" spans="1:6" ht="24.75" customHeight="1">
      <c r="A247" s="6">
        <v>245</v>
      </c>
      <c r="B247" s="6" t="s">
        <v>118</v>
      </c>
      <c r="C247" s="6" t="str">
        <f>"221016107"</f>
        <v>221016107</v>
      </c>
      <c r="D247" s="6" t="str">
        <f>"61"</f>
        <v>61</v>
      </c>
      <c r="E247" s="6" t="str">
        <f>"07"</f>
        <v>07</v>
      </c>
      <c r="F247" s="8"/>
    </row>
    <row r="248" spans="1:6" ht="24.75" customHeight="1">
      <c r="A248" s="6">
        <v>246</v>
      </c>
      <c r="B248" s="6" t="s">
        <v>118</v>
      </c>
      <c r="C248" s="6" t="str">
        <f>"221016016"</f>
        <v>221016016</v>
      </c>
      <c r="D248" s="6" t="str">
        <f t="shared" si="34"/>
        <v>60</v>
      </c>
      <c r="E248" s="6" t="str">
        <f>"16"</f>
        <v>16</v>
      </c>
      <c r="F248" s="8"/>
    </row>
    <row r="249" spans="1:6" ht="24.75" customHeight="1">
      <c r="A249" s="6">
        <v>247</v>
      </c>
      <c r="B249" s="6" t="s">
        <v>118</v>
      </c>
      <c r="C249" s="6" t="str">
        <f>"221016024"</f>
        <v>221016024</v>
      </c>
      <c r="D249" s="6" t="str">
        <f t="shared" si="34"/>
        <v>60</v>
      </c>
      <c r="E249" s="6" t="str">
        <f>"24"</f>
        <v>24</v>
      </c>
      <c r="F249" s="8"/>
    </row>
    <row r="250" spans="1:6" ht="24.75" customHeight="1">
      <c r="A250" s="6">
        <v>248</v>
      </c>
      <c r="B250" s="6" t="s">
        <v>118</v>
      </c>
      <c r="C250" s="6" t="str">
        <f>"221016108"</f>
        <v>221016108</v>
      </c>
      <c r="D250" s="6" t="str">
        <f aca="true" t="shared" si="35" ref="D250:D256">"61"</f>
        <v>61</v>
      </c>
      <c r="E250" s="6" t="str">
        <f>"08"</f>
        <v>08</v>
      </c>
      <c r="F250" s="8"/>
    </row>
    <row r="251" spans="1:6" ht="24.75" customHeight="1">
      <c r="A251" s="6">
        <v>249</v>
      </c>
      <c r="B251" s="6" t="s">
        <v>118</v>
      </c>
      <c r="C251" s="6" t="str">
        <f>"221016027"</f>
        <v>221016027</v>
      </c>
      <c r="D251" s="6" t="str">
        <f>"60"</f>
        <v>60</v>
      </c>
      <c r="E251" s="6" t="str">
        <f>"27"</f>
        <v>27</v>
      </c>
      <c r="F251" s="8"/>
    </row>
    <row r="252" spans="1:6" ht="24.75" customHeight="1">
      <c r="A252" s="6">
        <v>250</v>
      </c>
      <c r="B252" s="9" t="s">
        <v>118</v>
      </c>
      <c r="C252" s="9" t="s">
        <v>119</v>
      </c>
      <c r="D252" s="9" t="s">
        <v>120</v>
      </c>
      <c r="E252" s="9" t="s">
        <v>45</v>
      </c>
      <c r="F252" s="8"/>
    </row>
    <row r="253" spans="1:6" ht="24.75" customHeight="1">
      <c r="A253" s="6">
        <v>251</v>
      </c>
      <c r="B253" s="9" t="s">
        <v>118</v>
      </c>
      <c r="C253" s="9" t="s">
        <v>121</v>
      </c>
      <c r="D253" s="9" t="s">
        <v>120</v>
      </c>
      <c r="E253" s="9" t="s">
        <v>122</v>
      </c>
      <c r="F253" s="8"/>
    </row>
    <row r="254" spans="1:6" ht="24.75" customHeight="1">
      <c r="A254" s="6">
        <v>252</v>
      </c>
      <c r="B254" s="6" t="s">
        <v>123</v>
      </c>
      <c r="C254" s="6" t="str">
        <f>"221016127"</f>
        <v>221016127</v>
      </c>
      <c r="D254" s="6" t="str">
        <f t="shared" si="35"/>
        <v>61</v>
      </c>
      <c r="E254" s="6" t="str">
        <f>"27"</f>
        <v>27</v>
      </c>
      <c r="F254" s="8"/>
    </row>
    <row r="255" spans="1:6" ht="24.75" customHeight="1">
      <c r="A255" s="6">
        <v>253</v>
      </c>
      <c r="B255" s="6" t="s">
        <v>123</v>
      </c>
      <c r="C255" s="6" t="str">
        <f>"221016125"</f>
        <v>221016125</v>
      </c>
      <c r="D255" s="6" t="str">
        <f t="shared" si="35"/>
        <v>61</v>
      </c>
      <c r="E255" s="6" t="str">
        <f>"25"</f>
        <v>25</v>
      </c>
      <c r="F255" s="8"/>
    </row>
    <row r="256" spans="1:6" ht="24.75" customHeight="1">
      <c r="A256" s="6">
        <v>254</v>
      </c>
      <c r="B256" s="6" t="s">
        <v>123</v>
      </c>
      <c r="C256" s="6" t="str">
        <f>"221016126"</f>
        <v>221016126</v>
      </c>
      <c r="D256" s="6" t="str">
        <f t="shared" si="35"/>
        <v>61</v>
      </c>
      <c r="E256" s="6" t="str">
        <f>"26"</f>
        <v>26</v>
      </c>
      <c r="F256" s="8"/>
    </row>
    <row r="257" spans="1:6" ht="24.75" customHeight="1">
      <c r="A257" s="6">
        <v>255</v>
      </c>
      <c r="B257" s="6" t="s">
        <v>124</v>
      </c>
      <c r="C257" s="6" t="str">
        <f>"221016223"</f>
        <v>221016223</v>
      </c>
      <c r="D257" s="6" t="str">
        <f aca="true" t="shared" si="36" ref="D257:D262">"62"</f>
        <v>62</v>
      </c>
      <c r="E257" s="6" t="str">
        <f>"23"</f>
        <v>23</v>
      </c>
      <c r="F257" s="8"/>
    </row>
    <row r="258" spans="1:6" ht="24.75" customHeight="1">
      <c r="A258" s="6">
        <v>256</v>
      </c>
      <c r="B258" s="6" t="s">
        <v>124</v>
      </c>
      <c r="C258" s="6" t="str">
        <f>"221016213"</f>
        <v>221016213</v>
      </c>
      <c r="D258" s="6" t="str">
        <f t="shared" si="36"/>
        <v>62</v>
      </c>
      <c r="E258" s="6" t="str">
        <f>"13"</f>
        <v>13</v>
      </c>
      <c r="F258" s="8"/>
    </row>
    <row r="259" spans="1:6" ht="24.75" customHeight="1">
      <c r="A259" s="6">
        <v>257</v>
      </c>
      <c r="B259" s="6" t="s">
        <v>124</v>
      </c>
      <c r="C259" s="6" t="str">
        <f>"221016227"</f>
        <v>221016227</v>
      </c>
      <c r="D259" s="6" t="str">
        <f t="shared" si="36"/>
        <v>62</v>
      </c>
      <c r="E259" s="6" t="str">
        <f>"27"</f>
        <v>27</v>
      </c>
      <c r="F259" s="8"/>
    </row>
    <row r="260" spans="1:6" ht="24.75" customHeight="1">
      <c r="A260" s="6">
        <v>258</v>
      </c>
      <c r="B260" s="6" t="s">
        <v>124</v>
      </c>
      <c r="C260" s="6" t="str">
        <f>"221016207"</f>
        <v>221016207</v>
      </c>
      <c r="D260" s="6" t="str">
        <f t="shared" si="36"/>
        <v>62</v>
      </c>
      <c r="E260" s="6" t="str">
        <f>"07"</f>
        <v>07</v>
      </c>
      <c r="F260" s="8"/>
    </row>
    <row r="261" spans="1:6" ht="24.75" customHeight="1">
      <c r="A261" s="6">
        <v>259</v>
      </c>
      <c r="B261" s="6" t="s">
        <v>124</v>
      </c>
      <c r="C261" s="6" t="str">
        <f>"221016214"</f>
        <v>221016214</v>
      </c>
      <c r="D261" s="6" t="str">
        <f t="shared" si="36"/>
        <v>62</v>
      </c>
      <c r="E261" s="6" t="str">
        <f>"14"</f>
        <v>14</v>
      </c>
      <c r="F261" s="8"/>
    </row>
    <row r="262" spans="1:6" ht="24.75" customHeight="1">
      <c r="A262" s="6">
        <v>260</v>
      </c>
      <c r="B262" s="6" t="s">
        <v>124</v>
      </c>
      <c r="C262" s="6" t="str">
        <f>"221016230"</f>
        <v>221016230</v>
      </c>
      <c r="D262" s="6" t="str">
        <f t="shared" si="36"/>
        <v>62</v>
      </c>
      <c r="E262" s="6" t="str">
        <f>"30"</f>
        <v>30</v>
      </c>
      <c r="F262" s="8"/>
    </row>
    <row r="263" spans="1:6" ht="24.75" customHeight="1">
      <c r="A263" s="6">
        <v>261</v>
      </c>
      <c r="B263" s="6" t="s">
        <v>125</v>
      </c>
      <c r="C263" s="6" t="str">
        <f>"221016325"</f>
        <v>221016325</v>
      </c>
      <c r="D263" s="6" t="str">
        <f aca="true" t="shared" si="37" ref="D263:D267">"63"</f>
        <v>63</v>
      </c>
      <c r="E263" s="6" t="str">
        <f>"25"</f>
        <v>25</v>
      </c>
      <c r="F263" s="8"/>
    </row>
    <row r="264" spans="1:6" ht="24.75" customHeight="1">
      <c r="A264" s="6">
        <v>262</v>
      </c>
      <c r="B264" s="6" t="s">
        <v>125</v>
      </c>
      <c r="C264" s="6" t="str">
        <f>"221016324"</f>
        <v>221016324</v>
      </c>
      <c r="D264" s="6" t="str">
        <f t="shared" si="37"/>
        <v>63</v>
      </c>
      <c r="E264" s="6" t="str">
        <f>"24"</f>
        <v>24</v>
      </c>
      <c r="F264" s="8"/>
    </row>
    <row r="265" spans="1:6" ht="24.75" customHeight="1">
      <c r="A265" s="6">
        <v>263</v>
      </c>
      <c r="B265" s="6" t="s">
        <v>125</v>
      </c>
      <c r="C265" s="6" t="str">
        <f>"221016321"</f>
        <v>221016321</v>
      </c>
      <c r="D265" s="6" t="str">
        <f t="shared" si="37"/>
        <v>63</v>
      </c>
      <c r="E265" s="6" t="str">
        <f>"21"</f>
        <v>21</v>
      </c>
      <c r="F265" s="8"/>
    </row>
    <row r="266" spans="1:6" ht="24.75" customHeight="1">
      <c r="A266" s="6">
        <v>264</v>
      </c>
      <c r="B266" s="6" t="s">
        <v>125</v>
      </c>
      <c r="C266" s="6" t="str">
        <f>"221016326"</f>
        <v>221016326</v>
      </c>
      <c r="D266" s="6" t="str">
        <f t="shared" si="37"/>
        <v>63</v>
      </c>
      <c r="E266" s="6" t="str">
        <f>"26"</f>
        <v>26</v>
      </c>
      <c r="F266" s="8"/>
    </row>
    <row r="267" spans="1:6" ht="24.75" customHeight="1">
      <c r="A267" s="6">
        <v>265</v>
      </c>
      <c r="B267" s="6" t="s">
        <v>125</v>
      </c>
      <c r="C267" s="6" t="str">
        <f>"221016319"</f>
        <v>221016319</v>
      </c>
      <c r="D267" s="6" t="str">
        <f t="shared" si="37"/>
        <v>63</v>
      </c>
      <c r="E267" s="6" t="str">
        <f>"19"</f>
        <v>19</v>
      </c>
      <c r="F267" s="8"/>
    </row>
    <row r="268" spans="1:6" ht="24.75" customHeight="1">
      <c r="A268" s="6">
        <v>266</v>
      </c>
      <c r="B268" s="9" t="s">
        <v>125</v>
      </c>
      <c r="C268" s="9" t="s">
        <v>126</v>
      </c>
      <c r="D268" s="9" t="s">
        <v>127</v>
      </c>
      <c r="E268" s="9" t="s">
        <v>72</v>
      </c>
      <c r="F268" s="8"/>
    </row>
    <row r="269" spans="1:6" ht="24.75" customHeight="1">
      <c r="A269" s="6">
        <v>267</v>
      </c>
      <c r="B269" s="6" t="s">
        <v>128</v>
      </c>
      <c r="C269" s="6" t="str">
        <f>"221016404"</f>
        <v>221016404</v>
      </c>
      <c r="D269" s="6" t="str">
        <f aca="true" t="shared" si="38" ref="D269:D273">"64"</f>
        <v>64</v>
      </c>
      <c r="E269" s="6" t="str">
        <f>"04"</f>
        <v>04</v>
      </c>
      <c r="F269" s="8"/>
    </row>
    <row r="270" spans="1:6" ht="24.75" customHeight="1">
      <c r="A270" s="6">
        <v>268</v>
      </c>
      <c r="B270" s="6" t="s">
        <v>128</v>
      </c>
      <c r="C270" s="6" t="str">
        <f>"221016401"</f>
        <v>221016401</v>
      </c>
      <c r="D270" s="6" t="str">
        <f t="shared" si="38"/>
        <v>64</v>
      </c>
      <c r="E270" s="6" t="str">
        <f>"01"</f>
        <v>01</v>
      </c>
      <c r="F270" s="8"/>
    </row>
    <row r="271" spans="1:6" ht="24.75" customHeight="1">
      <c r="A271" s="6">
        <v>269</v>
      </c>
      <c r="B271" s="6" t="s">
        <v>128</v>
      </c>
      <c r="C271" s="6" t="str">
        <f>"221016330"</f>
        <v>221016330</v>
      </c>
      <c r="D271" s="6" t="str">
        <f>"63"</f>
        <v>63</v>
      </c>
      <c r="E271" s="6" t="str">
        <f>"30"</f>
        <v>30</v>
      </c>
      <c r="F271" s="8"/>
    </row>
    <row r="272" spans="1:6" ht="24.75" customHeight="1">
      <c r="A272" s="6">
        <v>270</v>
      </c>
      <c r="B272" s="6" t="s">
        <v>128</v>
      </c>
      <c r="C272" s="6" t="str">
        <f>"221016402"</f>
        <v>221016402</v>
      </c>
      <c r="D272" s="6" t="str">
        <f t="shared" si="38"/>
        <v>64</v>
      </c>
      <c r="E272" s="6" t="str">
        <f>"02"</f>
        <v>02</v>
      </c>
      <c r="F272" s="8"/>
    </row>
    <row r="273" spans="1:6" ht="24.75" customHeight="1">
      <c r="A273" s="6">
        <v>271</v>
      </c>
      <c r="B273" s="6" t="s">
        <v>128</v>
      </c>
      <c r="C273" s="6" t="str">
        <f>"221016406"</f>
        <v>221016406</v>
      </c>
      <c r="D273" s="6" t="str">
        <f t="shared" si="38"/>
        <v>64</v>
      </c>
      <c r="E273" s="6" t="str">
        <f>"06"</f>
        <v>06</v>
      </c>
      <c r="F273" s="8"/>
    </row>
    <row r="274" spans="1:6" ht="24.75" customHeight="1">
      <c r="A274" s="6">
        <v>272</v>
      </c>
      <c r="B274" s="9" t="s">
        <v>128</v>
      </c>
      <c r="C274" s="9" t="s">
        <v>129</v>
      </c>
      <c r="D274" s="9" t="s">
        <v>130</v>
      </c>
      <c r="E274" s="9" t="s">
        <v>20</v>
      </c>
      <c r="F274" s="8"/>
    </row>
    <row r="275" spans="1:6" ht="24.75" customHeight="1">
      <c r="A275" s="6">
        <v>273</v>
      </c>
      <c r="B275" s="6" t="s">
        <v>131</v>
      </c>
      <c r="C275" s="6" t="str">
        <f>"221016423"</f>
        <v>221016423</v>
      </c>
      <c r="D275" s="6" t="str">
        <f aca="true" t="shared" si="39" ref="D275:D279">"64"</f>
        <v>64</v>
      </c>
      <c r="E275" s="6" t="str">
        <f>"23"</f>
        <v>23</v>
      </c>
      <c r="F275" s="8"/>
    </row>
    <row r="276" spans="1:6" ht="24.75" customHeight="1">
      <c r="A276" s="6">
        <v>274</v>
      </c>
      <c r="B276" s="6" t="s">
        <v>131</v>
      </c>
      <c r="C276" s="6" t="str">
        <f>"221016411"</f>
        <v>221016411</v>
      </c>
      <c r="D276" s="6" t="str">
        <f t="shared" si="39"/>
        <v>64</v>
      </c>
      <c r="E276" s="6" t="str">
        <f>"11"</f>
        <v>11</v>
      </c>
      <c r="F276" s="8"/>
    </row>
    <row r="277" spans="1:6" ht="24.75" customHeight="1">
      <c r="A277" s="6">
        <v>275</v>
      </c>
      <c r="B277" s="6" t="s">
        <v>131</v>
      </c>
      <c r="C277" s="6" t="str">
        <f>"221016413"</f>
        <v>221016413</v>
      </c>
      <c r="D277" s="6" t="str">
        <f t="shared" si="39"/>
        <v>64</v>
      </c>
      <c r="E277" s="6" t="str">
        <f>"13"</f>
        <v>13</v>
      </c>
      <c r="F277" s="8"/>
    </row>
    <row r="278" spans="1:6" ht="24.75" customHeight="1">
      <c r="A278" s="6">
        <v>276</v>
      </c>
      <c r="B278" s="6" t="s">
        <v>131</v>
      </c>
      <c r="C278" s="6" t="str">
        <f>"221016420"</f>
        <v>221016420</v>
      </c>
      <c r="D278" s="6" t="str">
        <f t="shared" si="39"/>
        <v>64</v>
      </c>
      <c r="E278" s="6" t="str">
        <f>"20"</f>
        <v>20</v>
      </c>
      <c r="F278" s="8"/>
    </row>
    <row r="279" spans="1:6" ht="24.75" customHeight="1">
      <c r="A279" s="6">
        <v>277</v>
      </c>
      <c r="B279" s="6" t="s">
        <v>131</v>
      </c>
      <c r="C279" s="6" t="str">
        <f>"221016410"</f>
        <v>221016410</v>
      </c>
      <c r="D279" s="6" t="str">
        <f t="shared" si="39"/>
        <v>64</v>
      </c>
      <c r="E279" s="6" t="str">
        <f>"10"</f>
        <v>10</v>
      </c>
      <c r="F279" s="8"/>
    </row>
    <row r="280" spans="1:6" ht="24.75" customHeight="1">
      <c r="A280" s="6">
        <v>278</v>
      </c>
      <c r="B280" s="9" t="s">
        <v>131</v>
      </c>
      <c r="C280" s="9" t="s">
        <v>132</v>
      </c>
      <c r="D280" s="9" t="s">
        <v>130</v>
      </c>
      <c r="E280" s="9" t="s">
        <v>39</v>
      </c>
      <c r="F280" s="8"/>
    </row>
    <row r="281" spans="1:6" ht="24.75" customHeight="1">
      <c r="A281" s="6">
        <v>279</v>
      </c>
      <c r="B281" s="6" t="s">
        <v>133</v>
      </c>
      <c r="C281" s="6" t="str">
        <f>"221016425"</f>
        <v>221016425</v>
      </c>
      <c r="D281" s="6" t="str">
        <f aca="true" t="shared" si="40" ref="D281:D283">"64"</f>
        <v>64</v>
      </c>
      <c r="E281" s="6" t="str">
        <f>"25"</f>
        <v>25</v>
      </c>
      <c r="F281" s="8"/>
    </row>
    <row r="282" spans="1:6" ht="24.75" customHeight="1">
      <c r="A282" s="6">
        <v>280</v>
      </c>
      <c r="B282" s="6" t="s">
        <v>133</v>
      </c>
      <c r="C282" s="6" t="str">
        <f>"221016426"</f>
        <v>221016426</v>
      </c>
      <c r="D282" s="6" t="str">
        <f t="shared" si="40"/>
        <v>64</v>
      </c>
      <c r="E282" s="6" t="str">
        <f>"26"</f>
        <v>26</v>
      </c>
      <c r="F282" s="8"/>
    </row>
    <row r="283" spans="1:6" ht="24.75" customHeight="1">
      <c r="A283" s="6">
        <v>281</v>
      </c>
      <c r="B283" s="6" t="s">
        <v>134</v>
      </c>
      <c r="C283" s="6" t="str">
        <f>"221016430"</f>
        <v>221016430</v>
      </c>
      <c r="D283" s="6" t="str">
        <f t="shared" si="40"/>
        <v>64</v>
      </c>
      <c r="E283" s="6" t="str">
        <f>"30"</f>
        <v>30</v>
      </c>
      <c r="F283" s="8"/>
    </row>
    <row r="284" spans="1:6" ht="24.75" customHeight="1">
      <c r="A284" s="6">
        <v>282</v>
      </c>
      <c r="B284" s="6" t="s">
        <v>134</v>
      </c>
      <c r="C284" s="6" t="str">
        <f>"221016501"</f>
        <v>221016501</v>
      </c>
      <c r="D284" s="6" t="str">
        <f aca="true" t="shared" si="41" ref="D284:D287">"65"</f>
        <v>65</v>
      </c>
      <c r="E284" s="6" t="str">
        <f>"01"</f>
        <v>01</v>
      </c>
      <c r="F284" s="8"/>
    </row>
    <row r="285" spans="1:6" ht="24.75" customHeight="1">
      <c r="A285" s="6">
        <v>283</v>
      </c>
      <c r="B285" s="6" t="s">
        <v>134</v>
      </c>
      <c r="C285" s="6" t="str">
        <f>"221016429"</f>
        <v>221016429</v>
      </c>
      <c r="D285" s="6" t="str">
        <f>"64"</f>
        <v>64</v>
      </c>
      <c r="E285" s="6" t="str">
        <f>"29"</f>
        <v>29</v>
      </c>
      <c r="F285" s="8"/>
    </row>
    <row r="286" spans="1:6" ht="24.75" customHeight="1">
      <c r="A286" s="6">
        <v>284</v>
      </c>
      <c r="B286" s="6" t="s">
        <v>135</v>
      </c>
      <c r="C286" s="6" t="str">
        <f>"221016513"</f>
        <v>221016513</v>
      </c>
      <c r="D286" s="6" t="str">
        <f t="shared" si="41"/>
        <v>65</v>
      </c>
      <c r="E286" s="6" t="str">
        <f>"13"</f>
        <v>13</v>
      </c>
      <c r="F286" s="8"/>
    </row>
    <row r="287" spans="1:6" ht="24.75" customHeight="1">
      <c r="A287" s="6">
        <v>285</v>
      </c>
      <c r="B287" s="6" t="s">
        <v>135</v>
      </c>
      <c r="C287" s="6" t="str">
        <f>"221016516"</f>
        <v>221016516</v>
      </c>
      <c r="D287" s="6" t="str">
        <f t="shared" si="41"/>
        <v>65</v>
      </c>
      <c r="E287" s="6" t="str">
        <f>"16"</f>
        <v>16</v>
      </c>
      <c r="F287" s="8"/>
    </row>
    <row r="288" spans="1:6" ht="24.75" customHeight="1">
      <c r="A288" s="6">
        <v>286</v>
      </c>
      <c r="B288" s="9" t="s">
        <v>135</v>
      </c>
      <c r="C288" s="9" t="s">
        <v>136</v>
      </c>
      <c r="D288" s="9" t="s">
        <v>137</v>
      </c>
      <c r="E288" s="9" t="s">
        <v>32</v>
      </c>
      <c r="F288" s="8"/>
    </row>
    <row r="289" spans="1:6" ht="24.75" customHeight="1">
      <c r="A289" s="6">
        <v>287</v>
      </c>
      <c r="B289" s="6" t="s">
        <v>138</v>
      </c>
      <c r="C289" s="6" t="str">
        <f>"221016703"</f>
        <v>221016703</v>
      </c>
      <c r="D289" s="6" t="str">
        <f aca="true" t="shared" si="42" ref="D289:D297">"67"</f>
        <v>67</v>
      </c>
      <c r="E289" s="6" t="str">
        <f>"03"</f>
        <v>03</v>
      </c>
      <c r="F289" s="8"/>
    </row>
    <row r="290" spans="1:6" ht="24.75" customHeight="1">
      <c r="A290" s="6">
        <v>288</v>
      </c>
      <c r="B290" s="6" t="s">
        <v>138</v>
      </c>
      <c r="C290" s="6" t="str">
        <f>"221016701"</f>
        <v>221016701</v>
      </c>
      <c r="D290" s="6" t="str">
        <f t="shared" si="42"/>
        <v>67</v>
      </c>
      <c r="E290" s="6" t="str">
        <f>"01"</f>
        <v>01</v>
      </c>
      <c r="F290" s="8"/>
    </row>
    <row r="291" spans="1:6" ht="24.75" customHeight="1">
      <c r="A291" s="6">
        <v>289</v>
      </c>
      <c r="B291" s="9" t="s">
        <v>138</v>
      </c>
      <c r="C291" s="9" t="s">
        <v>139</v>
      </c>
      <c r="D291" s="9" t="s">
        <v>140</v>
      </c>
      <c r="E291" s="9" t="s">
        <v>141</v>
      </c>
      <c r="F291" s="8"/>
    </row>
    <row r="292" spans="1:6" ht="24.75" customHeight="1">
      <c r="A292" s="6">
        <v>290</v>
      </c>
      <c r="B292" s="9" t="s">
        <v>138</v>
      </c>
      <c r="C292" s="9" t="s">
        <v>142</v>
      </c>
      <c r="D292" s="9" t="s">
        <v>140</v>
      </c>
      <c r="E292" s="9" t="s">
        <v>143</v>
      </c>
      <c r="F292" s="8"/>
    </row>
    <row r="293" spans="1:6" ht="24.75" customHeight="1">
      <c r="A293" s="6">
        <v>291</v>
      </c>
      <c r="B293" s="9" t="s">
        <v>138</v>
      </c>
      <c r="C293" s="9" t="s">
        <v>144</v>
      </c>
      <c r="D293" s="9" t="s">
        <v>140</v>
      </c>
      <c r="E293" s="9" t="s">
        <v>13</v>
      </c>
      <c r="F293" s="8"/>
    </row>
    <row r="294" spans="1:6" ht="24.75" customHeight="1">
      <c r="A294" s="6">
        <v>292</v>
      </c>
      <c r="B294" s="6" t="s">
        <v>145</v>
      </c>
      <c r="C294" s="6" t="str">
        <f>"221016725"</f>
        <v>221016725</v>
      </c>
      <c r="D294" s="6" t="str">
        <f t="shared" si="42"/>
        <v>67</v>
      </c>
      <c r="E294" s="6" t="str">
        <f>"25"</f>
        <v>25</v>
      </c>
      <c r="F294" s="8"/>
    </row>
    <row r="295" spans="1:6" ht="24.75" customHeight="1">
      <c r="A295" s="6">
        <v>293</v>
      </c>
      <c r="B295" s="6" t="s">
        <v>145</v>
      </c>
      <c r="C295" s="6" t="str">
        <f>"221016722"</f>
        <v>221016722</v>
      </c>
      <c r="D295" s="6" t="str">
        <f t="shared" si="42"/>
        <v>67</v>
      </c>
      <c r="E295" s="6" t="str">
        <f>"22"</f>
        <v>22</v>
      </c>
      <c r="F295" s="8"/>
    </row>
    <row r="296" spans="1:6" ht="24.75" customHeight="1">
      <c r="A296" s="6">
        <v>294</v>
      </c>
      <c r="B296" s="6" t="s">
        <v>145</v>
      </c>
      <c r="C296" s="6" t="str">
        <f>"221016726"</f>
        <v>221016726</v>
      </c>
      <c r="D296" s="6" t="str">
        <f t="shared" si="42"/>
        <v>67</v>
      </c>
      <c r="E296" s="6" t="str">
        <f>"26"</f>
        <v>26</v>
      </c>
      <c r="F296" s="8"/>
    </row>
    <row r="297" spans="1:6" ht="24.75" customHeight="1">
      <c r="A297" s="6">
        <v>295</v>
      </c>
      <c r="B297" s="6" t="s">
        <v>145</v>
      </c>
      <c r="C297" s="6" t="str">
        <f>"221016728"</f>
        <v>221016728</v>
      </c>
      <c r="D297" s="6" t="str">
        <f t="shared" si="42"/>
        <v>67</v>
      </c>
      <c r="E297" s="6" t="str">
        <f>"28"</f>
        <v>28</v>
      </c>
      <c r="F297" s="8"/>
    </row>
    <row r="298" spans="1:6" ht="24.75" customHeight="1">
      <c r="A298" s="6">
        <v>296</v>
      </c>
      <c r="B298" s="6" t="s">
        <v>146</v>
      </c>
      <c r="C298" s="6" t="str">
        <f>"221016801"</f>
        <v>221016801</v>
      </c>
      <c r="D298" s="6" t="str">
        <f aca="true" t="shared" si="43" ref="D298:D301">"68"</f>
        <v>68</v>
      </c>
      <c r="E298" s="6" t="str">
        <f>"01"</f>
        <v>01</v>
      </c>
      <c r="F298" s="8"/>
    </row>
    <row r="299" spans="1:6" ht="24.75" customHeight="1">
      <c r="A299" s="6">
        <v>297</v>
      </c>
      <c r="B299" s="6" t="s">
        <v>146</v>
      </c>
      <c r="C299" s="6" t="str">
        <f>"221016730"</f>
        <v>221016730</v>
      </c>
      <c r="D299" s="6" t="str">
        <f>"67"</f>
        <v>67</v>
      </c>
      <c r="E299" s="6" t="str">
        <f>"30"</f>
        <v>30</v>
      </c>
      <c r="F299" s="8"/>
    </row>
    <row r="300" spans="1:6" ht="24.75" customHeight="1">
      <c r="A300" s="6">
        <v>298</v>
      </c>
      <c r="B300" s="6" t="s">
        <v>147</v>
      </c>
      <c r="C300" s="6" t="str">
        <f>"221016811"</f>
        <v>221016811</v>
      </c>
      <c r="D300" s="6" t="str">
        <f t="shared" si="43"/>
        <v>68</v>
      </c>
      <c r="E300" s="6" t="str">
        <f>"11"</f>
        <v>11</v>
      </c>
      <c r="F300" s="8"/>
    </row>
    <row r="301" spans="1:6" ht="24.75" customHeight="1">
      <c r="A301" s="6">
        <v>299</v>
      </c>
      <c r="B301" s="6" t="s">
        <v>147</v>
      </c>
      <c r="C301" s="6" t="str">
        <f>"221016829"</f>
        <v>221016829</v>
      </c>
      <c r="D301" s="6" t="str">
        <f t="shared" si="43"/>
        <v>68</v>
      </c>
      <c r="E301" s="6" t="str">
        <f>"29"</f>
        <v>29</v>
      </c>
      <c r="F301" s="8"/>
    </row>
    <row r="302" spans="1:6" ht="24.75" customHeight="1">
      <c r="A302" s="6">
        <v>300</v>
      </c>
      <c r="B302" s="6" t="s">
        <v>147</v>
      </c>
      <c r="C302" s="6" t="str">
        <f>"221016903"</f>
        <v>221016903</v>
      </c>
      <c r="D302" s="6" t="str">
        <f>"69"</f>
        <v>69</v>
      </c>
      <c r="E302" s="6" t="str">
        <f>"03"</f>
        <v>03</v>
      </c>
      <c r="F302" s="8"/>
    </row>
    <row r="303" spans="1:6" ht="24.75" customHeight="1">
      <c r="A303" s="6">
        <v>301</v>
      </c>
      <c r="B303" s="6" t="s">
        <v>147</v>
      </c>
      <c r="C303" s="6" t="str">
        <f>"221016807"</f>
        <v>221016807</v>
      </c>
      <c r="D303" s="6" t="str">
        <f>"68"</f>
        <v>68</v>
      </c>
      <c r="E303" s="6" t="str">
        <f>"07"</f>
        <v>07</v>
      </c>
      <c r="F303" s="8"/>
    </row>
    <row r="304" spans="1:6" ht="24.75" customHeight="1">
      <c r="A304" s="6">
        <v>302</v>
      </c>
      <c r="B304" s="6" t="s">
        <v>147</v>
      </c>
      <c r="C304" s="6" t="str">
        <f>"221016830"</f>
        <v>221016830</v>
      </c>
      <c r="D304" s="6" t="str">
        <f>"68"</f>
        <v>68</v>
      </c>
      <c r="E304" s="6" t="str">
        <f>"30"</f>
        <v>30</v>
      </c>
      <c r="F304" s="8"/>
    </row>
    <row r="305" spans="1:6" ht="24.75" customHeight="1">
      <c r="A305" s="6">
        <v>303</v>
      </c>
      <c r="B305" s="6" t="s">
        <v>147</v>
      </c>
      <c r="C305" s="6" t="str">
        <f>"221016923"</f>
        <v>221016923</v>
      </c>
      <c r="D305" s="6" t="str">
        <f>"69"</f>
        <v>69</v>
      </c>
      <c r="E305" s="6" t="str">
        <f>"23"</f>
        <v>23</v>
      </c>
      <c r="F305" s="8"/>
    </row>
    <row r="306" spans="1:6" ht="24.75" customHeight="1">
      <c r="A306" s="6">
        <v>304</v>
      </c>
      <c r="B306" s="6" t="s">
        <v>148</v>
      </c>
      <c r="C306" s="6" t="str">
        <f>"221017205"</f>
        <v>221017205</v>
      </c>
      <c r="D306" s="6" t="str">
        <f>"72"</f>
        <v>72</v>
      </c>
      <c r="E306" s="6" t="str">
        <f>"05"</f>
        <v>05</v>
      </c>
      <c r="F306" s="8"/>
    </row>
    <row r="307" spans="1:6" ht="24.75" customHeight="1">
      <c r="A307" s="6">
        <v>305</v>
      </c>
      <c r="B307" s="6" t="s">
        <v>148</v>
      </c>
      <c r="C307" s="6" t="str">
        <f>"221017305"</f>
        <v>221017305</v>
      </c>
      <c r="D307" s="6" t="str">
        <f>"73"</f>
        <v>73</v>
      </c>
      <c r="E307" s="6" t="str">
        <f>"05"</f>
        <v>05</v>
      </c>
      <c r="F307" s="8"/>
    </row>
    <row r="308" spans="1:6" ht="24.75" customHeight="1">
      <c r="A308" s="6">
        <v>306</v>
      </c>
      <c r="B308" s="6" t="s">
        <v>148</v>
      </c>
      <c r="C308" s="6" t="str">
        <f>"221017314"</f>
        <v>221017314</v>
      </c>
      <c r="D308" s="6" t="str">
        <f>"73"</f>
        <v>73</v>
      </c>
      <c r="E308" s="6" t="str">
        <f>"14"</f>
        <v>14</v>
      </c>
      <c r="F308" s="8"/>
    </row>
    <row r="309" spans="1:6" ht="24.75" customHeight="1">
      <c r="A309" s="6">
        <v>307</v>
      </c>
      <c r="B309" s="6" t="s">
        <v>149</v>
      </c>
      <c r="C309" s="6" t="str">
        <f>"221017419"</f>
        <v>221017419</v>
      </c>
      <c r="D309" s="6" t="str">
        <f>"74"</f>
        <v>74</v>
      </c>
      <c r="E309" s="6" t="str">
        <f>"19"</f>
        <v>19</v>
      </c>
      <c r="F309" s="8"/>
    </row>
    <row r="310" spans="1:6" ht="24.75" customHeight="1">
      <c r="A310" s="6">
        <v>308</v>
      </c>
      <c r="B310" s="6" t="s">
        <v>149</v>
      </c>
      <c r="C310" s="6" t="str">
        <f>"221017501"</f>
        <v>221017501</v>
      </c>
      <c r="D310" s="6" t="str">
        <f aca="true" t="shared" si="44" ref="D310:D314">"75"</f>
        <v>75</v>
      </c>
      <c r="E310" s="6" t="str">
        <f>"01"</f>
        <v>01</v>
      </c>
      <c r="F310" s="8"/>
    </row>
    <row r="311" spans="1:6" ht="24.75" customHeight="1">
      <c r="A311" s="6">
        <v>309</v>
      </c>
      <c r="B311" s="6" t="s">
        <v>149</v>
      </c>
      <c r="C311" s="6" t="str">
        <f>"221017428"</f>
        <v>221017428</v>
      </c>
      <c r="D311" s="6" t="str">
        <f>"74"</f>
        <v>74</v>
      </c>
      <c r="E311" s="6" t="str">
        <f>"28"</f>
        <v>28</v>
      </c>
      <c r="F311" s="8"/>
    </row>
    <row r="312" spans="1:6" ht="24.75" customHeight="1">
      <c r="A312" s="6">
        <v>310</v>
      </c>
      <c r="B312" s="6" t="s">
        <v>150</v>
      </c>
      <c r="C312" s="6" t="str">
        <f>"221017607"</f>
        <v>221017607</v>
      </c>
      <c r="D312" s="6" t="str">
        <f>"76"</f>
        <v>76</v>
      </c>
      <c r="E312" s="6" t="str">
        <f>"07"</f>
        <v>07</v>
      </c>
      <c r="F312" s="8"/>
    </row>
    <row r="313" spans="1:6" ht="24.75" customHeight="1">
      <c r="A313" s="6">
        <v>311</v>
      </c>
      <c r="B313" s="6" t="s">
        <v>150</v>
      </c>
      <c r="C313" s="6" t="str">
        <f>"221017509"</f>
        <v>221017509</v>
      </c>
      <c r="D313" s="6" t="str">
        <f t="shared" si="44"/>
        <v>75</v>
      </c>
      <c r="E313" s="6" t="str">
        <f>"09"</f>
        <v>09</v>
      </c>
      <c r="F313" s="8"/>
    </row>
    <row r="314" spans="1:6" ht="24.75" customHeight="1">
      <c r="A314" s="6">
        <v>312</v>
      </c>
      <c r="B314" s="6" t="s">
        <v>150</v>
      </c>
      <c r="C314" s="6" t="str">
        <f>"221017502"</f>
        <v>221017502</v>
      </c>
      <c r="D314" s="6" t="str">
        <f t="shared" si="44"/>
        <v>75</v>
      </c>
      <c r="E314" s="6" t="str">
        <f>"02"</f>
        <v>02</v>
      </c>
      <c r="F314" s="8"/>
    </row>
    <row r="315" spans="1:6" ht="24.75" customHeight="1">
      <c r="A315" s="6">
        <v>313</v>
      </c>
      <c r="B315" s="6" t="s">
        <v>151</v>
      </c>
      <c r="C315" s="6" t="str">
        <f>"221017629"</f>
        <v>221017629</v>
      </c>
      <c r="D315" s="6" t="str">
        <f>"76"</f>
        <v>76</v>
      </c>
      <c r="E315" s="6" t="str">
        <f>"29"</f>
        <v>29</v>
      </c>
      <c r="F315" s="8"/>
    </row>
    <row r="316" spans="1:6" ht="24.75" customHeight="1">
      <c r="A316" s="6">
        <v>314</v>
      </c>
      <c r="B316" s="6" t="s">
        <v>151</v>
      </c>
      <c r="C316" s="6" t="str">
        <f>"221017714"</f>
        <v>221017714</v>
      </c>
      <c r="D316" s="6" t="str">
        <f aca="true" t="shared" si="45" ref="D316:D319">"77"</f>
        <v>77</v>
      </c>
      <c r="E316" s="6" t="str">
        <f>"14"</f>
        <v>14</v>
      </c>
      <c r="F316" s="8"/>
    </row>
    <row r="317" spans="1:6" ht="24.75" customHeight="1">
      <c r="A317" s="6">
        <v>315</v>
      </c>
      <c r="B317" s="6" t="s">
        <v>151</v>
      </c>
      <c r="C317" s="6" t="str">
        <f>"221017708"</f>
        <v>221017708</v>
      </c>
      <c r="D317" s="6" t="str">
        <f t="shared" si="45"/>
        <v>77</v>
      </c>
      <c r="E317" s="6" t="str">
        <f>"08"</f>
        <v>08</v>
      </c>
      <c r="F317" s="8"/>
    </row>
    <row r="318" spans="1:6" ht="24.75" customHeight="1">
      <c r="A318" s="6">
        <v>316</v>
      </c>
      <c r="B318" s="6" t="s">
        <v>152</v>
      </c>
      <c r="C318" s="6" t="str">
        <f>"221017721"</f>
        <v>221017721</v>
      </c>
      <c r="D318" s="6" t="str">
        <f t="shared" si="45"/>
        <v>77</v>
      </c>
      <c r="E318" s="6" t="str">
        <f>"21"</f>
        <v>21</v>
      </c>
      <c r="F318" s="8"/>
    </row>
    <row r="319" spans="1:10" ht="24.75" customHeight="1">
      <c r="A319" s="6">
        <v>317</v>
      </c>
      <c r="B319" s="6" t="s">
        <v>152</v>
      </c>
      <c r="C319" s="6" t="str">
        <f>"221017717"</f>
        <v>221017717</v>
      </c>
      <c r="D319" s="6" t="str">
        <f t="shared" si="45"/>
        <v>77</v>
      </c>
      <c r="E319" s="6" t="str">
        <f>"17"</f>
        <v>17</v>
      </c>
      <c r="F319" s="8"/>
      <c r="J319" s="11"/>
    </row>
    <row r="320" spans="1:10" ht="24.75" customHeight="1">
      <c r="A320" s="6">
        <v>318</v>
      </c>
      <c r="B320" s="6" t="s">
        <v>153</v>
      </c>
      <c r="C320" s="6" t="str">
        <f>"221017912"</f>
        <v>221017912</v>
      </c>
      <c r="D320" s="6" t="str">
        <f>"79"</f>
        <v>79</v>
      </c>
      <c r="E320" s="6" t="str">
        <f>"12"</f>
        <v>12</v>
      </c>
      <c r="F320" s="8"/>
      <c r="J320" s="11"/>
    </row>
    <row r="321" spans="1:10" ht="24.75" customHeight="1">
      <c r="A321" s="6">
        <v>319</v>
      </c>
      <c r="B321" s="6" t="s">
        <v>153</v>
      </c>
      <c r="C321" s="6" t="str">
        <f>"221018228"</f>
        <v>221018228</v>
      </c>
      <c r="D321" s="6" t="str">
        <f>"82"</f>
        <v>82</v>
      </c>
      <c r="E321" s="6" t="str">
        <f>"28"</f>
        <v>28</v>
      </c>
      <c r="F321" s="8"/>
      <c r="J321" s="11"/>
    </row>
    <row r="322" spans="1:10" ht="24.75" customHeight="1">
      <c r="A322" s="6">
        <v>320</v>
      </c>
      <c r="B322" s="6" t="s">
        <v>153</v>
      </c>
      <c r="C322" s="6" t="str">
        <f>"221017803"</f>
        <v>221017803</v>
      </c>
      <c r="D322" s="6" t="str">
        <f>"78"</f>
        <v>78</v>
      </c>
      <c r="E322" s="6" t="str">
        <f>"03"</f>
        <v>03</v>
      </c>
      <c r="F322" s="8"/>
      <c r="J322" s="11"/>
    </row>
    <row r="323" spans="1:10" ht="24.75" customHeight="1">
      <c r="A323" s="6">
        <v>321</v>
      </c>
      <c r="B323" s="6" t="s">
        <v>154</v>
      </c>
      <c r="C323" s="6" t="str">
        <f>"221018517"</f>
        <v>221018517</v>
      </c>
      <c r="D323" s="6" t="str">
        <f aca="true" t="shared" si="46" ref="D323:D326">"85"</f>
        <v>85</v>
      </c>
      <c r="E323" s="6" t="str">
        <f>"17"</f>
        <v>17</v>
      </c>
      <c r="F323" s="8"/>
      <c r="J323" s="11"/>
    </row>
    <row r="324" spans="1:6" ht="24.75" customHeight="1">
      <c r="A324" s="6">
        <v>322</v>
      </c>
      <c r="B324" s="6" t="s">
        <v>154</v>
      </c>
      <c r="C324" s="6" t="str">
        <f>"221018519"</f>
        <v>221018519</v>
      </c>
      <c r="D324" s="6" t="str">
        <f t="shared" si="46"/>
        <v>85</v>
      </c>
      <c r="E324" s="6" t="str">
        <f>"19"</f>
        <v>19</v>
      </c>
      <c r="F324" s="8"/>
    </row>
    <row r="325" spans="1:6" ht="24.75" customHeight="1">
      <c r="A325" s="6">
        <v>323</v>
      </c>
      <c r="B325" s="6" t="s">
        <v>154</v>
      </c>
      <c r="C325" s="6" t="str">
        <f>"221018520"</f>
        <v>221018520</v>
      </c>
      <c r="D325" s="6" t="str">
        <f t="shared" si="46"/>
        <v>85</v>
      </c>
      <c r="E325" s="6" t="str">
        <f>"20"</f>
        <v>20</v>
      </c>
      <c r="F325" s="8"/>
    </row>
    <row r="326" spans="1:6" ht="24.75" customHeight="1">
      <c r="A326" s="6">
        <v>324</v>
      </c>
      <c r="B326" s="6" t="s">
        <v>155</v>
      </c>
      <c r="C326" s="6" t="str">
        <f>"221018529"</f>
        <v>221018529</v>
      </c>
      <c r="D326" s="6" t="str">
        <f t="shared" si="46"/>
        <v>85</v>
      </c>
      <c r="E326" s="6" t="str">
        <f>"29"</f>
        <v>29</v>
      </c>
      <c r="F326" s="8"/>
    </row>
    <row r="327" spans="1:6" ht="24.75" customHeight="1">
      <c r="A327" s="6">
        <v>325</v>
      </c>
      <c r="B327" s="6" t="s">
        <v>155</v>
      </c>
      <c r="C327" s="6" t="str">
        <f>"221018701"</f>
        <v>221018701</v>
      </c>
      <c r="D327" s="6" t="str">
        <f>"87"</f>
        <v>87</v>
      </c>
      <c r="E327" s="6" t="str">
        <f>"01"</f>
        <v>01</v>
      </c>
      <c r="F327" s="8"/>
    </row>
    <row r="328" spans="1:6" ht="24.75" customHeight="1">
      <c r="A328" s="6">
        <v>326</v>
      </c>
      <c r="B328" s="6" t="s">
        <v>155</v>
      </c>
      <c r="C328" s="6" t="str">
        <f>"221018607"</f>
        <v>221018607</v>
      </c>
      <c r="D328" s="6" t="str">
        <f>"86"</f>
        <v>86</v>
      </c>
      <c r="E328" s="6" t="str">
        <f>"07"</f>
        <v>07</v>
      </c>
      <c r="F328" s="8"/>
    </row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</sheetData>
  <sheetProtection/>
  <mergeCells count="1">
    <mergeCell ref="A1:F1"/>
  </mergeCells>
  <conditionalFormatting sqref="C5">
    <cfRule type="expression" priority="24" dxfId="0" stopIfTrue="1">
      <formula>AND(SUMPRODUCT(_xlfn.IFERROR(1*(($C$5&amp;"x")=(C5&amp;"x")),0))&gt;1,NOT(ISBLANK(C5)))</formula>
    </cfRule>
  </conditionalFormatting>
  <conditionalFormatting sqref="C10">
    <cfRule type="expression" priority="23" dxfId="0" stopIfTrue="1">
      <formula>AND(SUMPRODUCT(_xlfn.IFERROR(1*(($C$10&amp;"x")=(C10&amp;"x")),0))&gt;1,NOT(ISBLANK(C10)))</formula>
    </cfRule>
  </conditionalFormatting>
  <conditionalFormatting sqref="C25">
    <cfRule type="expression" priority="22" dxfId="0" stopIfTrue="1">
      <formula>AND(SUMPRODUCT(_xlfn.IFERROR(1*(($C$25&amp;"x")=(C25&amp;"x")),0))&gt;1,NOT(ISBLANK(C25)))</formula>
    </cfRule>
  </conditionalFormatting>
  <conditionalFormatting sqref="C47">
    <cfRule type="expression" priority="21" dxfId="0" stopIfTrue="1">
      <formula>AND(SUMPRODUCT(_xlfn.IFERROR(1*(($C$47&amp;"x")=(C47&amp;"x")),0))&gt;1,NOT(ISBLANK(C47)))</formula>
    </cfRule>
  </conditionalFormatting>
  <conditionalFormatting sqref="C51">
    <cfRule type="expression" priority="20" dxfId="0" stopIfTrue="1">
      <formula>AND(SUMPRODUCT(_xlfn.IFERROR(1*(($C$51&amp;"x")=(C51&amp;"x")),0))&gt;1,NOT(ISBLANK(C51)))</formula>
    </cfRule>
  </conditionalFormatting>
  <conditionalFormatting sqref="C72">
    <cfRule type="expression" priority="18" dxfId="0" stopIfTrue="1">
      <formula>AND(SUMPRODUCT(_xlfn.IFERROR(1*(($C$72&amp;"x")=(C72&amp;"x")),0))&gt;1,NOT(ISBLANK(C72)))</formula>
    </cfRule>
  </conditionalFormatting>
  <conditionalFormatting sqref="C75">
    <cfRule type="expression" priority="17" dxfId="0" stopIfTrue="1">
      <formula>AND(SUMPRODUCT(_xlfn.IFERROR(1*(($C$75&amp;"x")=(C75&amp;"x")),0))&gt;1,NOT(ISBLANK(C75)))</formula>
    </cfRule>
  </conditionalFormatting>
  <conditionalFormatting sqref="C89">
    <cfRule type="expression" priority="16" dxfId="0" stopIfTrue="1">
      <formula>AND(SUMPRODUCT(_xlfn.IFERROR(1*(($C$89&amp;"x")=(C89&amp;"x")),0))&gt;1,NOT(ISBLANK(C89)))</formula>
    </cfRule>
  </conditionalFormatting>
  <conditionalFormatting sqref="C95">
    <cfRule type="expression" priority="15" dxfId="0" stopIfTrue="1">
      <formula>AND(SUMPRODUCT(_xlfn.IFERROR(1*(($C$95&amp;"x")=(C95&amp;"x")),0))&gt;1,NOT(ISBLANK(C95)))</formula>
    </cfRule>
  </conditionalFormatting>
  <conditionalFormatting sqref="C127">
    <cfRule type="expression" priority="13" dxfId="0" stopIfTrue="1">
      <formula>AND(SUMPRODUCT(_xlfn.IFERROR(1*(($C$127&amp;"x")=(C127&amp;"x")),0))&gt;1,NOT(ISBLANK(C127)))</formula>
    </cfRule>
  </conditionalFormatting>
  <conditionalFormatting sqref="C169">
    <cfRule type="expression" priority="12" dxfId="0" stopIfTrue="1">
      <formula>AND(SUMPRODUCT(_xlfn.IFERROR(1*(($C$169&amp;"x")=(C169&amp;"x")),0))&gt;1,NOT(ISBLANK(C169)))</formula>
    </cfRule>
  </conditionalFormatting>
  <conditionalFormatting sqref="C170">
    <cfRule type="expression" priority="11" dxfId="0" stopIfTrue="1">
      <formula>AND(SUMPRODUCT(_xlfn.IFERROR(1*(($C$170&amp;"x")=(C170&amp;"x")),0))&gt;1,NOT(ISBLANK(C170)))</formula>
    </cfRule>
  </conditionalFormatting>
  <conditionalFormatting sqref="C176">
    <cfRule type="expression" priority="10" dxfId="0" stopIfTrue="1">
      <formula>AND(SUMPRODUCT(_xlfn.IFERROR(1*(($C$176&amp;"x")=(C176&amp;"x")),0))&gt;1,NOT(ISBLANK(C176)))</formula>
    </cfRule>
  </conditionalFormatting>
  <conditionalFormatting sqref="C198">
    <cfRule type="expression" priority="9" dxfId="0" stopIfTrue="1">
      <formula>AND(SUMPRODUCT(_xlfn.IFERROR(1*(($C$198&amp;"x")=(C198&amp;"x")),0))&gt;1,NOT(ISBLANK(C198)))</formula>
    </cfRule>
  </conditionalFormatting>
  <conditionalFormatting sqref="C213">
    <cfRule type="expression" priority="8" dxfId="0" stopIfTrue="1">
      <formula>AND(SUMPRODUCT(_xlfn.IFERROR(1*(($C$213&amp;"x")=(C213&amp;"x")),0))&gt;1,NOT(ISBLANK(C213)))</formula>
    </cfRule>
  </conditionalFormatting>
  <conditionalFormatting sqref="C268">
    <cfRule type="expression" priority="5" dxfId="0" stopIfTrue="1">
      <formula>AND(SUMPRODUCT(_xlfn.IFERROR(1*(($C$268&amp;"x")=(C268&amp;"x")),0))&gt;1,NOT(ISBLANK(C268)))</formula>
    </cfRule>
  </conditionalFormatting>
  <conditionalFormatting sqref="C274">
    <cfRule type="expression" priority="4" dxfId="0" stopIfTrue="1">
      <formula>AND(SUMPRODUCT(_xlfn.IFERROR(1*(($C$274&amp;"x")=(C274&amp;"x")),0))&gt;1,NOT(ISBLANK(C274)))</formula>
    </cfRule>
  </conditionalFormatting>
  <conditionalFormatting sqref="C280">
    <cfRule type="expression" priority="3" dxfId="0" stopIfTrue="1">
      <formula>AND(SUMPRODUCT(_xlfn.IFERROR(1*(($C$280&amp;"x")=(C280&amp;"x")),0))&gt;1,NOT(ISBLANK(C280)))</formula>
    </cfRule>
  </conditionalFormatting>
  <conditionalFormatting sqref="C288">
    <cfRule type="expression" priority="2" dxfId="0" stopIfTrue="1">
      <formula>AND(SUMPRODUCT(_xlfn.IFERROR(1*(($C$288&amp;"x")=(C288&amp;"x")),0))&gt;1,NOT(ISBLANK(C288)))</formula>
    </cfRule>
  </conditionalFormatting>
  <conditionalFormatting sqref="C57:C60">
    <cfRule type="expression" priority="19" dxfId="0" stopIfTrue="1">
      <formula>AND(SUMPRODUCT(_xlfn.IFERROR(1*(($C$57:$C$60&amp;"x")=(C57&amp;"x")),0))&gt;1,NOT(ISBLANK(C57)))</formula>
    </cfRule>
  </conditionalFormatting>
  <conditionalFormatting sqref="C114:C115">
    <cfRule type="expression" priority="14" dxfId="0" stopIfTrue="1">
      <formula>AND(SUMPRODUCT(_xlfn.IFERROR(1*(($C$114:$C$115&amp;"x")=(C114&amp;"x")),0))&gt;1,NOT(ISBLANK(C114)))</formula>
    </cfRule>
  </conditionalFormatting>
  <conditionalFormatting sqref="C233:C234">
    <cfRule type="expression" priority="7" dxfId="0" stopIfTrue="1">
      <formula>AND(SUMPRODUCT(_xlfn.IFERROR(1*(($C$233:$C$234&amp;"x")=(C233&amp;"x")),0))&gt;1,NOT(ISBLANK(C233)))</formula>
    </cfRule>
  </conditionalFormatting>
  <conditionalFormatting sqref="C252:C253">
    <cfRule type="expression" priority="6" dxfId="0" stopIfTrue="1">
      <formula>AND(SUMPRODUCT(_xlfn.IFERROR(1*(($C$252:$C$253&amp;"x")=(C252&amp;"x")),0))&gt;1,NOT(ISBLANK(C252)))</formula>
    </cfRule>
  </conditionalFormatting>
  <conditionalFormatting sqref="C291:C293">
    <cfRule type="expression" priority="1" dxfId="0" stopIfTrue="1">
      <formula>AND(SUMPRODUCT(_xlfn.IFERROR(1*(($C$291:$C$293&amp;"x")=(C291&amp;"x")),0))&gt;1,NOT(ISBLANK(C291)))</formula>
    </cfRule>
  </conditionalFormatting>
  <conditionalFormatting sqref="C3:C4 C6:C9 C11:C24 C26:C46 C48:C50 C52:C56 C61:C71 C73:C74 C76:C88 C90:C94 C96:C113 C116:C126 C128:C168 C171:C175 C177:C197 C199:C212 C214:C232 C235:C251 C254:C267 C269:C273 C275:C279 C281:C287 C289:C290 C294:C328">
    <cfRule type="expression" priority="25" dxfId="0" stopIfTrue="1">
      <formula>AND(COUNTIF($C$2:$C$4,C3)+COUNTIF($C$6:$C$9,C3)+COUNTIF($C$11:$C$24,C3)+COUNTIF($C$26:$C$46,C3)+COUNTIF($C$48:$C$50,C3)+COUNTIF($C$52:$C$56,C3)+COUNTIF($C$61:$C$71,C3)+COUNTIF($C$73:$C$74,C3)+COUNTIF($C$76:$C$88,C3)+COUNTIF($C$90:$C$94,C3)+COUNTIF($C$96:$C$113,C3)+COUNTIF($C$116:$C$126,C3)+COUNTIF($C$128:$C$168,C3)+COUNTIF($C$171:$C$175,C3)+COUNTIF($C$177:$C$197,C3)+COUNTIF($C$199:$C$212,C3)+COUNTIF($C$214:$C$232,C3)+COUNTIF($C$235:$C$251,C3)+COUNTIF($C$254:$C$267,C3)+COUNTIF($C$269:$C$273,C3)+COUNTIF($C$275:$C$279,C3)+COUNTIF($C$281:$C$287,C3)+COUNTIF($C$289:$C$290,C3)+COUNTIF($C$294:$C$65536,C3)&gt;1,NOT(ISBLANK(C3)))</formula>
    </cfRule>
  </conditionalFormatting>
  <printOptions/>
  <pageMargins left="0.11805555555555555" right="0.03888888888888889" top="0.3145833333333333" bottom="0.275" header="0.15694444444444444" footer="0.118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2020-10-12T11:42:31Z</cp:lastPrinted>
  <dcterms:created xsi:type="dcterms:W3CDTF">2020-10-08T11:38:50Z</dcterms:created>
  <dcterms:modified xsi:type="dcterms:W3CDTF">2021-11-23T08:53:41Z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724F2C90CC5C4463BF6A40F4D20ED919</vt:lpwstr>
  </property>
</Properties>
</file>