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1179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<sst xmlns="http://schemas.openxmlformats.org/spreadsheetml/2006/main" count="34" uniqueCount="15">
  <si>
    <t>萧县张江科创投资管理有限公司公开招聘工作人员
面试成绩及总成绩</t>
  </si>
  <si>
    <t>序号</t>
  </si>
  <si>
    <t>职位代码</t>
  </si>
  <si>
    <t>准考证号</t>
  </si>
  <si>
    <t>公共
知识</t>
  </si>
  <si>
    <t>申论/
专业知识</t>
  </si>
  <si>
    <t>笔试总成绩</t>
  </si>
  <si>
    <t>面试成绩</t>
  </si>
  <si>
    <t>总成绩</t>
  </si>
  <si>
    <t>备注</t>
  </si>
  <si>
    <t>01-综合办公室</t>
  </si>
  <si>
    <t>02-运营管理部</t>
  </si>
  <si>
    <t>03-招商引资部</t>
  </si>
  <si>
    <t>04-科创发展部</t>
  </si>
  <si>
    <t>05-财务管理部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</si>
</sst>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方正小标宋简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5" zoomScaleNormal="85" zoomScaleSheetLayoutView="60" workbookViewId="0">
      <selection activeCell="D17" sqref="D17"/>
    </sheetView>
  </sheetViews>
  <sheetFormatPr defaultColWidth="9" defaultRowHeight="13.5"/>
  <cols>
    <col min="1" max="1" width="5.125" style="1" customWidth="1"/>
    <col min="2" max="2" width="14.125" style="1" customWidth="1"/>
    <col min="3" max="3" width="10.375" style="1" customWidth="1"/>
    <col min="4" max="4" width="6.60833333333333" style="1" customWidth="1"/>
    <col min="5" max="6" width="10.4416666666667" style="1" customWidth="1"/>
    <col min="7" max="7" width="8.125" style="1" customWidth="1"/>
    <col min="8" max="8" width="7" style="1" customWidth="1"/>
    <col min="9" max="9" width="7.64166666666667" style="1" customWidth="1"/>
    <col min="10" max="16384" width="9" style="1"/>
  </cols>
  <sheetData>
    <row r="1" ht="55" customHeight="1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5" t="s">
        <v>9</v>
      </c>
    </row>
    <row r="3" ht="24" customHeight="1" spans="1:9">
      <c r="A3" s="8">
        <v>1</v>
      </c>
      <c r="B3" s="9" t="s">
        <v>10</v>
      </c>
      <c r="C3" s="9" t="str">
        <f>"225010102"</f>
        <v>225010102</v>
      </c>
      <c r="D3" s="9">
        <v>64.5</v>
      </c>
      <c r="E3" s="9">
        <f>54</f>
        <v>54</v>
      </c>
      <c r="F3" s="9">
        <f>D3+E3</f>
        <v>118.5</v>
      </c>
      <c r="G3" s="9">
        <v>78.3</v>
      </c>
      <c r="H3" s="9">
        <f>(D3+E3)/1.5*0.6+G3*0.4</f>
        <v>78.72</v>
      </c>
      <c r="I3" s="8"/>
    </row>
    <row r="4" ht="24" customHeight="1" spans="1:9">
      <c r="A4" s="8">
        <v>2</v>
      </c>
      <c r="B4" s="9" t="s">
        <v>10</v>
      </c>
      <c r="C4" s="9" t="str">
        <f>"225010101"</f>
        <v>225010101</v>
      </c>
      <c r="D4" s="9">
        <v>62</v>
      </c>
      <c r="E4" s="9">
        <f>11+13+31</f>
        <v>55</v>
      </c>
      <c r="F4" s="9">
        <f t="shared" ref="F4:F26" si="0">D4+E4</f>
        <v>117</v>
      </c>
      <c r="G4" s="9">
        <v>0</v>
      </c>
      <c r="H4" s="9">
        <f t="shared" ref="H4:H26" si="1">(D4+E4)/1.5*0.6+G4*0.4</f>
        <v>46.8</v>
      </c>
      <c r="I4" s="8"/>
    </row>
    <row r="5" ht="24" customHeight="1" spans="1:9">
      <c r="A5" s="8">
        <v>3</v>
      </c>
      <c r="B5" s="9" t="s">
        <v>10</v>
      </c>
      <c r="C5" s="9" t="str">
        <f>"225010105"</f>
        <v>225010105</v>
      </c>
      <c r="D5" s="9">
        <v>60</v>
      </c>
      <c r="E5" s="9">
        <f>9+12+30</f>
        <v>51</v>
      </c>
      <c r="F5" s="9">
        <f t="shared" si="0"/>
        <v>111</v>
      </c>
      <c r="G5" s="9">
        <v>81.3</v>
      </c>
      <c r="H5" s="9">
        <f t="shared" si="1"/>
        <v>76.92</v>
      </c>
      <c r="I5" s="8"/>
    </row>
    <row r="6" ht="24" customHeight="1" spans="1:9">
      <c r="A6" s="10">
        <v>4</v>
      </c>
      <c r="B6" s="11" t="s">
        <v>11</v>
      </c>
      <c r="C6" s="11" t="str">
        <f>"225010119"</f>
        <v>225010119</v>
      </c>
      <c r="D6" s="11">
        <v>66</v>
      </c>
      <c r="E6" s="11">
        <f>9+12+32</f>
        <v>53</v>
      </c>
      <c r="F6" s="11">
        <f t="shared" si="0"/>
        <v>119</v>
      </c>
      <c r="G6" s="11">
        <v>82.2</v>
      </c>
      <c r="H6" s="11">
        <f t="shared" si="1"/>
        <v>80.48</v>
      </c>
      <c r="I6" s="10"/>
    </row>
    <row r="7" ht="24" customHeight="1" spans="1:9">
      <c r="A7" s="10">
        <v>5</v>
      </c>
      <c r="B7" s="11" t="s">
        <v>11</v>
      </c>
      <c r="C7" s="11" t="str">
        <f>"225010115"</f>
        <v>225010115</v>
      </c>
      <c r="D7" s="11">
        <v>63</v>
      </c>
      <c r="E7" s="11">
        <f>9+13+32</f>
        <v>54</v>
      </c>
      <c r="F7" s="11">
        <f t="shared" si="0"/>
        <v>117</v>
      </c>
      <c r="G7" s="11">
        <v>75.7</v>
      </c>
      <c r="H7" s="11">
        <f t="shared" si="1"/>
        <v>77.08</v>
      </c>
      <c r="I7" s="10"/>
    </row>
    <row r="8" ht="24" customHeight="1" spans="1:9">
      <c r="A8" s="10">
        <v>6</v>
      </c>
      <c r="B8" s="11" t="s">
        <v>11</v>
      </c>
      <c r="C8" s="11" t="str">
        <f>"225010110"</f>
        <v>225010110</v>
      </c>
      <c r="D8" s="11">
        <v>63</v>
      </c>
      <c r="E8" s="11">
        <f>8+11+31</f>
        <v>50</v>
      </c>
      <c r="F8" s="11">
        <f t="shared" si="0"/>
        <v>113</v>
      </c>
      <c r="G8" s="11">
        <v>73.1</v>
      </c>
      <c r="H8" s="11">
        <f t="shared" si="1"/>
        <v>74.44</v>
      </c>
      <c r="I8" s="10"/>
    </row>
    <row r="9" ht="24" customHeight="1" spans="1:9">
      <c r="A9" s="10">
        <v>7</v>
      </c>
      <c r="B9" s="11" t="s">
        <v>11</v>
      </c>
      <c r="C9" s="11" t="str">
        <f>"225010117"</f>
        <v>225010117</v>
      </c>
      <c r="D9" s="11">
        <v>61</v>
      </c>
      <c r="E9" s="11">
        <f>8+12+31</f>
        <v>51</v>
      </c>
      <c r="F9" s="11">
        <f t="shared" si="0"/>
        <v>112</v>
      </c>
      <c r="G9" s="11">
        <v>74.9</v>
      </c>
      <c r="H9" s="11">
        <f t="shared" si="1"/>
        <v>74.76</v>
      </c>
      <c r="I9" s="10"/>
    </row>
    <row r="10" ht="24" customHeight="1" spans="1:9">
      <c r="A10" s="10">
        <v>8</v>
      </c>
      <c r="B10" s="11" t="s">
        <v>11</v>
      </c>
      <c r="C10" s="11" t="str">
        <f>"225010113"</f>
        <v>225010113</v>
      </c>
      <c r="D10" s="11">
        <v>60</v>
      </c>
      <c r="E10" s="11">
        <f>8+12+30</f>
        <v>50</v>
      </c>
      <c r="F10" s="11">
        <f t="shared" si="0"/>
        <v>110</v>
      </c>
      <c r="G10" s="11">
        <v>74.5</v>
      </c>
      <c r="H10" s="11">
        <f t="shared" si="1"/>
        <v>73.8</v>
      </c>
      <c r="I10" s="10"/>
    </row>
    <row r="11" ht="24" customHeight="1" spans="1:9">
      <c r="A11" s="10">
        <v>9</v>
      </c>
      <c r="B11" s="11" t="s">
        <v>11</v>
      </c>
      <c r="C11" s="11" t="str">
        <f>"225010111"</f>
        <v>225010111</v>
      </c>
      <c r="D11" s="11">
        <v>56.5</v>
      </c>
      <c r="E11" s="11">
        <f>9+11+30</f>
        <v>50</v>
      </c>
      <c r="F11" s="11">
        <f t="shared" si="0"/>
        <v>106.5</v>
      </c>
      <c r="G11" s="11">
        <v>0</v>
      </c>
      <c r="H11" s="11">
        <f t="shared" si="1"/>
        <v>42.6</v>
      </c>
      <c r="I11" s="10"/>
    </row>
    <row r="12" ht="24" customHeight="1" spans="1:9">
      <c r="A12" s="8">
        <v>10</v>
      </c>
      <c r="B12" s="9" t="s">
        <v>12</v>
      </c>
      <c r="C12" s="9" t="str">
        <f>"225010130"</f>
        <v>225010130</v>
      </c>
      <c r="D12" s="9">
        <v>63.5</v>
      </c>
      <c r="E12" s="9">
        <f>8+13+31</f>
        <v>52</v>
      </c>
      <c r="F12" s="9">
        <f t="shared" si="0"/>
        <v>115.5</v>
      </c>
      <c r="G12" s="9">
        <v>0</v>
      </c>
      <c r="H12" s="9">
        <f t="shared" si="1"/>
        <v>46.2</v>
      </c>
      <c r="I12" s="8"/>
    </row>
    <row r="13" ht="24" customHeight="1" spans="1:9">
      <c r="A13" s="8">
        <v>11</v>
      </c>
      <c r="B13" s="9" t="s">
        <v>12</v>
      </c>
      <c r="C13" s="9" t="str">
        <f>"225010121"</f>
        <v>225010121</v>
      </c>
      <c r="D13" s="9">
        <v>63</v>
      </c>
      <c r="E13" s="9">
        <f>8+11+29</f>
        <v>48</v>
      </c>
      <c r="F13" s="9">
        <f t="shared" si="0"/>
        <v>111</v>
      </c>
      <c r="G13" s="9">
        <v>77.4</v>
      </c>
      <c r="H13" s="9">
        <f t="shared" si="1"/>
        <v>75.36</v>
      </c>
      <c r="I13" s="8"/>
    </row>
    <row r="14" ht="24" customHeight="1" spans="1:9">
      <c r="A14" s="8">
        <v>12</v>
      </c>
      <c r="B14" s="9" t="s">
        <v>12</v>
      </c>
      <c r="C14" s="9" t="str">
        <f>"225010120"</f>
        <v>225010120</v>
      </c>
      <c r="D14" s="9">
        <v>59.5</v>
      </c>
      <c r="E14" s="9">
        <f>7+11+30</f>
        <v>48</v>
      </c>
      <c r="F14" s="9">
        <f t="shared" si="0"/>
        <v>107.5</v>
      </c>
      <c r="G14" s="9">
        <v>74.6</v>
      </c>
      <c r="H14" s="9">
        <f t="shared" si="1"/>
        <v>72.84</v>
      </c>
      <c r="I14" s="8"/>
    </row>
    <row r="15" ht="24" customHeight="1" spans="1:9">
      <c r="A15" s="8">
        <v>13</v>
      </c>
      <c r="B15" s="9" t="s">
        <v>12</v>
      </c>
      <c r="C15" s="9" t="str">
        <f>"225010302"</f>
        <v>225010302</v>
      </c>
      <c r="D15" s="9">
        <v>51.5</v>
      </c>
      <c r="E15" s="9">
        <f>10+13+33</f>
        <v>56</v>
      </c>
      <c r="F15" s="9">
        <f t="shared" si="0"/>
        <v>107.5</v>
      </c>
      <c r="G15" s="9">
        <v>79.6</v>
      </c>
      <c r="H15" s="9">
        <f t="shared" si="1"/>
        <v>74.84</v>
      </c>
      <c r="I15" s="8"/>
    </row>
    <row r="16" ht="24" customHeight="1" spans="1:9">
      <c r="A16" s="8">
        <v>14</v>
      </c>
      <c r="B16" s="9" t="s">
        <v>12</v>
      </c>
      <c r="C16" s="9" t="str">
        <f>"225010129"</f>
        <v>225010129</v>
      </c>
      <c r="D16" s="9">
        <v>56</v>
      </c>
      <c r="E16" s="9">
        <f>7+12+31</f>
        <v>50</v>
      </c>
      <c r="F16" s="9">
        <f t="shared" si="0"/>
        <v>106</v>
      </c>
      <c r="G16" s="9">
        <v>76.6</v>
      </c>
      <c r="H16" s="9">
        <f t="shared" si="1"/>
        <v>73.04</v>
      </c>
      <c r="I16" s="8"/>
    </row>
    <row r="17" ht="24" customHeight="1" spans="1:9">
      <c r="A17" s="8">
        <v>15</v>
      </c>
      <c r="B17" s="9" t="s">
        <v>12</v>
      </c>
      <c r="C17" s="9" t="str">
        <f>"225010126"</f>
        <v>225010126</v>
      </c>
      <c r="D17" s="9">
        <v>58</v>
      </c>
      <c r="E17" s="9">
        <f>7+12+28</f>
        <v>47</v>
      </c>
      <c r="F17" s="9">
        <f t="shared" si="0"/>
        <v>105</v>
      </c>
      <c r="G17" s="9">
        <v>77</v>
      </c>
      <c r="H17" s="9">
        <f t="shared" si="1"/>
        <v>72.8</v>
      </c>
      <c r="I17" s="8"/>
    </row>
    <row r="18" ht="24" customHeight="1" spans="1:9">
      <c r="A18" s="10">
        <v>16</v>
      </c>
      <c r="B18" s="11" t="s">
        <v>13</v>
      </c>
      <c r="C18" s="11" t="str">
        <f>"225010308"</f>
        <v>225010308</v>
      </c>
      <c r="D18" s="11">
        <v>62.5</v>
      </c>
      <c r="E18" s="11">
        <f>9+12+34</f>
        <v>55</v>
      </c>
      <c r="F18" s="11">
        <f t="shared" si="0"/>
        <v>117.5</v>
      </c>
      <c r="G18" s="11">
        <v>79.3</v>
      </c>
      <c r="H18" s="11">
        <f t="shared" si="1"/>
        <v>78.72</v>
      </c>
      <c r="I18" s="10"/>
    </row>
    <row r="19" ht="24" customHeight="1" spans="1:9">
      <c r="A19" s="10">
        <v>17</v>
      </c>
      <c r="B19" s="11" t="s">
        <v>13</v>
      </c>
      <c r="C19" s="11" t="str">
        <f>"225010307"</f>
        <v>225010307</v>
      </c>
      <c r="D19" s="11">
        <v>61</v>
      </c>
      <c r="E19" s="11">
        <f>9+13+33</f>
        <v>55</v>
      </c>
      <c r="F19" s="11">
        <f t="shared" si="0"/>
        <v>116</v>
      </c>
      <c r="G19" s="11">
        <v>76.7</v>
      </c>
      <c r="H19" s="11">
        <f t="shared" si="1"/>
        <v>77.08</v>
      </c>
      <c r="I19" s="10"/>
    </row>
    <row r="20" ht="24" customHeight="1" spans="1:9">
      <c r="A20" s="10">
        <v>18</v>
      </c>
      <c r="B20" s="11" t="s">
        <v>13</v>
      </c>
      <c r="C20" s="11" t="str">
        <f>"225010309"</f>
        <v>225010309</v>
      </c>
      <c r="D20" s="11">
        <v>61.5</v>
      </c>
      <c r="E20" s="11">
        <f>8+12+30</f>
        <v>50</v>
      </c>
      <c r="F20" s="11">
        <f t="shared" si="0"/>
        <v>111.5</v>
      </c>
      <c r="G20" s="11">
        <v>75.3</v>
      </c>
      <c r="H20" s="11">
        <f t="shared" si="1"/>
        <v>74.72</v>
      </c>
      <c r="I20" s="10"/>
    </row>
    <row r="21" ht="24" customHeight="1" spans="1:9">
      <c r="A21" s="8">
        <v>19</v>
      </c>
      <c r="B21" s="9" t="s">
        <v>14</v>
      </c>
      <c r="C21" s="9" t="str">
        <f>"225010229"</f>
        <v>225010229</v>
      </c>
      <c r="D21" s="9">
        <v>105</v>
      </c>
      <c r="E21" s="9">
        <v>15</v>
      </c>
      <c r="F21" s="9">
        <f t="shared" si="0"/>
        <v>120</v>
      </c>
      <c r="G21" s="9">
        <v>76.8</v>
      </c>
      <c r="H21" s="9">
        <f t="shared" si="1"/>
        <v>78.72</v>
      </c>
      <c r="I21" s="8"/>
    </row>
    <row r="22" ht="24" customHeight="1" spans="1:9">
      <c r="A22" s="8">
        <v>20</v>
      </c>
      <c r="B22" s="9" t="s">
        <v>14</v>
      </c>
      <c r="C22" s="9" t="str">
        <f>"225010228"</f>
        <v>225010228</v>
      </c>
      <c r="D22" s="9">
        <v>102.8</v>
      </c>
      <c r="E22" s="9">
        <v>17</v>
      </c>
      <c r="F22" s="9">
        <f t="shared" si="0"/>
        <v>119.8</v>
      </c>
      <c r="G22" s="9">
        <v>83.5</v>
      </c>
      <c r="H22" s="9">
        <f t="shared" si="1"/>
        <v>81.32</v>
      </c>
      <c r="I22" s="8"/>
    </row>
    <row r="23" ht="24" customHeight="1" spans="1:9">
      <c r="A23" s="8">
        <v>21</v>
      </c>
      <c r="B23" s="9" t="s">
        <v>14</v>
      </c>
      <c r="C23" s="9" t="str">
        <f>"225010222"</f>
        <v>225010222</v>
      </c>
      <c r="D23" s="9">
        <v>100.9</v>
      </c>
      <c r="E23" s="9">
        <v>12</v>
      </c>
      <c r="F23" s="9">
        <f t="shared" si="0"/>
        <v>112.9</v>
      </c>
      <c r="G23" s="9">
        <v>76.2</v>
      </c>
      <c r="H23" s="9">
        <f t="shared" si="1"/>
        <v>75.64</v>
      </c>
      <c r="I23" s="8"/>
    </row>
    <row r="24" ht="24" customHeight="1" spans="1:9">
      <c r="A24" s="8">
        <v>22</v>
      </c>
      <c r="B24" s="9" t="s">
        <v>14</v>
      </c>
      <c r="C24" s="9" t="str">
        <f>"225010217"</f>
        <v>225010217</v>
      </c>
      <c r="D24" s="9">
        <v>96.8</v>
      </c>
      <c r="E24" s="9">
        <v>16</v>
      </c>
      <c r="F24" s="9">
        <f t="shared" si="0"/>
        <v>112.8</v>
      </c>
      <c r="G24" s="9">
        <v>75.3</v>
      </c>
      <c r="H24" s="9">
        <f t="shared" si="1"/>
        <v>75.24</v>
      </c>
      <c r="I24" s="8"/>
    </row>
    <row r="25" ht="24" customHeight="1" spans="1:9">
      <c r="A25" s="8">
        <v>23</v>
      </c>
      <c r="B25" s="9" t="s">
        <v>14</v>
      </c>
      <c r="C25" s="9" t="str">
        <f>"225010219"</f>
        <v>225010219</v>
      </c>
      <c r="D25" s="9">
        <v>101.6</v>
      </c>
      <c r="E25" s="9">
        <v>10</v>
      </c>
      <c r="F25" s="9">
        <f t="shared" si="0"/>
        <v>111.6</v>
      </c>
      <c r="G25" s="9">
        <v>80.5</v>
      </c>
      <c r="H25" s="9">
        <f t="shared" si="1"/>
        <v>76.84</v>
      </c>
      <c r="I25" s="8"/>
    </row>
    <row r="26" ht="24" customHeight="1" spans="1:9">
      <c r="A26" s="8">
        <v>24</v>
      </c>
      <c r="B26" s="9" t="s">
        <v>14</v>
      </c>
      <c r="C26" s="9" t="str">
        <f>"225010225"</f>
        <v>225010225</v>
      </c>
      <c r="D26" s="9">
        <v>99.3</v>
      </c>
      <c r="E26" s="9">
        <v>8</v>
      </c>
      <c r="F26" s="9">
        <f t="shared" si="0"/>
        <v>107.3</v>
      </c>
      <c r="G26" s="9">
        <v>74.4</v>
      </c>
      <c r="H26" s="9">
        <f t="shared" si="1"/>
        <v>72.68</v>
      </c>
      <c r="I26" s="8"/>
    </row>
    <row r="27" spans="1:9">
      <c r="A27" s="12"/>
      <c r="B27" s="12"/>
      <c r="C27" s="12"/>
      <c r="D27" s="12"/>
      <c r="E27" s="12"/>
      <c r="F27" s="12"/>
      <c r="G27" s="12"/>
      <c r="H27" s="12"/>
      <c r="I27" s="12"/>
    </row>
  </sheetData>
  <sortState ref="B42:H77">
    <sortCondition ref="H42:H77" descending="1"/>
  </sortState>
  <pageMargins left="0.75" right="0.75" top="1" bottom="1" header="0.5" footer="0.5"/>
  <pageSetup paperSize="9" orientation="portrait"/>
  <headerFooter alignWithMargins="0" scaleWithDoc="0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办公室</cp:lastModifiedBy>
  <dcterms:created xsi:type="dcterms:W3CDTF">2022-06-01T09:04:00Z</dcterms:created>
  <dcterms:modified xsi:type="dcterms:W3CDTF">2022-06-20T02:40:15Z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D7C6DFC8877D42098AC1AE40E2C27C3F</vt:lpwstr>
  </property>
  <property fmtid="{D5CDD505-2E9C-101B-9397-08002B2CF9AE}" pid="3" name="KSOProductBuildVer">
    <vt:lpwstr>2052-11.1.0.11744</vt:lpwstr>
  </property>
</Properties>
</file>