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家庭档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<sst xmlns="http://schemas.openxmlformats.org/spreadsheetml/2006/main" count="4315" uniqueCount="851">
  <si>
    <t>序号</t>
  </si>
  <si>
    <t>乡镇名称</t>
  </si>
  <si>
    <t>村名称</t>
  </si>
  <si>
    <t>户主姓名</t>
  </si>
  <si>
    <t>家庭对象类别</t>
  </si>
  <si>
    <t>保障金额</t>
  </si>
  <si>
    <t>圣泉镇</t>
  </si>
  <si>
    <t>红柳树村委会</t>
  </si>
  <si>
    <t>张*亮</t>
  </si>
  <si>
    <t>农保A类</t>
  </si>
  <si>
    <t>袁新庄村委会</t>
  </si>
  <si>
    <t>许*结</t>
  </si>
  <si>
    <t>朱*妍</t>
  </si>
  <si>
    <t>单楼村委会</t>
  </si>
  <si>
    <t>陈*远</t>
  </si>
  <si>
    <t>陈*利</t>
  </si>
  <si>
    <t>农保B类</t>
  </si>
  <si>
    <t>岗子村委会</t>
  </si>
  <si>
    <t>孟*云</t>
  </si>
  <si>
    <t>金黄庄社区居委会</t>
  </si>
  <si>
    <t>王*</t>
  </si>
  <si>
    <t>彭*侠</t>
  </si>
  <si>
    <t>王*侠</t>
  </si>
  <si>
    <t>张*喜</t>
  </si>
  <si>
    <t>李*敏</t>
  </si>
  <si>
    <t>姬*俊</t>
  </si>
  <si>
    <t>穆集村委会</t>
  </si>
  <si>
    <t>吴*梅</t>
  </si>
  <si>
    <t>胡*兰</t>
  </si>
  <si>
    <t>王*洁</t>
  </si>
  <si>
    <t>刘*英</t>
  </si>
  <si>
    <t>杜*祥</t>
  </si>
  <si>
    <t>王*氏</t>
  </si>
  <si>
    <t>杜*侠</t>
  </si>
  <si>
    <t>袁新庄社区居民委员会</t>
  </si>
  <si>
    <t>蒋*引</t>
  </si>
  <si>
    <t>刘*勤</t>
  </si>
  <si>
    <t>北城集社区居委会</t>
  </si>
  <si>
    <t>孙*明</t>
  </si>
  <si>
    <t>刘*兰</t>
  </si>
  <si>
    <t>刘*民</t>
  </si>
  <si>
    <t>常*里</t>
  </si>
  <si>
    <t>田*真</t>
  </si>
  <si>
    <t>陈*羽</t>
  </si>
  <si>
    <t>马*芳</t>
  </si>
  <si>
    <t>纵*云</t>
  </si>
  <si>
    <t>王*峰</t>
  </si>
  <si>
    <t>丁*</t>
  </si>
  <si>
    <t>陈*</t>
  </si>
  <si>
    <t>胡*达</t>
  </si>
  <si>
    <t>朱*影</t>
  </si>
  <si>
    <t>孙*英</t>
  </si>
  <si>
    <t>吴*元</t>
  </si>
  <si>
    <t>王*玲</t>
  </si>
  <si>
    <t>冯*光</t>
  </si>
  <si>
    <t>吴*权</t>
  </si>
  <si>
    <t>秦*翠</t>
  </si>
  <si>
    <t>宋*连</t>
  </si>
  <si>
    <t>郑*英</t>
  </si>
  <si>
    <t>张*山</t>
  </si>
  <si>
    <t>冯*</t>
  </si>
  <si>
    <t>胡*田</t>
  </si>
  <si>
    <t>彭*氏</t>
  </si>
  <si>
    <t>肖*芝</t>
  </si>
  <si>
    <t>陈*英</t>
  </si>
  <si>
    <t>杜*阳</t>
  </si>
  <si>
    <t>杨*兰</t>
  </si>
  <si>
    <t>杜*珠</t>
  </si>
  <si>
    <t>王*军</t>
  </si>
  <si>
    <t>刘*言</t>
  </si>
  <si>
    <t>秦*美</t>
  </si>
  <si>
    <t>孙*祥</t>
  </si>
  <si>
    <t>朱*敏</t>
  </si>
  <si>
    <t>张*付</t>
  </si>
  <si>
    <t>王*娥</t>
  </si>
  <si>
    <t>尤*升</t>
  </si>
  <si>
    <t>王*娇</t>
  </si>
  <si>
    <t>肖*华</t>
  </si>
  <si>
    <t>纵*田</t>
  </si>
  <si>
    <t>纵*荣</t>
  </si>
  <si>
    <t>权*</t>
  </si>
  <si>
    <t>刘*千</t>
  </si>
  <si>
    <t>吴*丽</t>
  </si>
  <si>
    <t>纵*森</t>
  </si>
  <si>
    <t>巩*侠</t>
  </si>
  <si>
    <t>纵*美</t>
  </si>
  <si>
    <t>梁*卫</t>
  </si>
  <si>
    <t>纵*民</t>
  </si>
  <si>
    <t>邢*先</t>
  </si>
  <si>
    <t>化*进</t>
  </si>
  <si>
    <t>纵*</t>
  </si>
  <si>
    <t>朱*英</t>
  </si>
  <si>
    <t>吴*玲</t>
  </si>
  <si>
    <t>彭*云</t>
  </si>
  <si>
    <t>纵*兰</t>
  </si>
  <si>
    <t>王*曾</t>
  </si>
  <si>
    <t>许*良</t>
  </si>
  <si>
    <t>彭*兰</t>
  </si>
  <si>
    <t>马*兰</t>
  </si>
  <si>
    <t>麻*英</t>
  </si>
  <si>
    <t>姬*义</t>
  </si>
  <si>
    <t>马*停</t>
  </si>
  <si>
    <t>马*悦</t>
  </si>
  <si>
    <t>周*干</t>
  </si>
  <si>
    <t>张*英</t>
  </si>
  <si>
    <t>孙*兰</t>
  </si>
  <si>
    <t>孙*文</t>
  </si>
  <si>
    <t>王*英</t>
  </si>
  <si>
    <t>孙*领</t>
  </si>
  <si>
    <t>刘*</t>
  </si>
  <si>
    <t>杨*军</t>
  </si>
  <si>
    <t>孟*兰</t>
  </si>
  <si>
    <t>唐*春</t>
  </si>
  <si>
    <t>徐*建</t>
  </si>
  <si>
    <t>杨*</t>
  </si>
  <si>
    <t>杜*栓</t>
  </si>
  <si>
    <t>徐*慧</t>
  </si>
  <si>
    <t>姜*梅</t>
  </si>
  <si>
    <t>周*宇</t>
  </si>
  <si>
    <t>纵*峰</t>
  </si>
  <si>
    <t>孟*芳</t>
  </si>
  <si>
    <t>孟*民</t>
  </si>
  <si>
    <t>段*翠</t>
  </si>
  <si>
    <t>潘*芬</t>
  </si>
  <si>
    <t>丁*明</t>
  </si>
  <si>
    <t>刘*州</t>
  </si>
  <si>
    <t>张*</t>
  </si>
  <si>
    <t>李*燕</t>
  </si>
  <si>
    <t>董*芝</t>
  </si>
  <si>
    <t>杨*云</t>
  </si>
  <si>
    <t>冯*海</t>
  </si>
  <si>
    <t>张*芝</t>
  </si>
  <si>
    <t>朱*民</t>
  </si>
  <si>
    <t>圆*</t>
  </si>
  <si>
    <t>彭*福</t>
  </si>
  <si>
    <t>徐*义</t>
  </si>
  <si>
    <t>徐*华</t>
  </si>
  <si>
    <t>穆集社区居民委员会</t>
  </si>
  <si>
    <t>吴*义</t>
  </si>
  <si>
    <t>彭*林</t>
  </si>
  <si>
    <t>赵*均</t>
  </si>
  <si>
    <t>李*平</t>
  </si>
  <si>
    <t>许*翠</t>
  </si>
  <si>
    <t>刘*全</t>
  </si>
  <si>
    <t>郑*兰</t>
  </si>
  <si>
    <t>赵*美</t>
  </si>
  <si>
    <t>孟*侠</t>
  </si>
  <si>
    <t>孙*美</t>
  </si>
  <si>
    <t>孙*香</t>
  </si>
  <si>
    <t>孙*权</t>
  </si>
  <si>
    <t>张*平</t>
  </si>
  <si>
    <t>许*云</t>
  </si>
  <si>
    <t>孙*宇</t>
  </si>
  <si>
    <t>王*连</t>
  </si>
  <si>
    <t>曹*</t>
  </si>
  <si>
    <t>纵*迎</t>
  </si>
  <si>
    <t>李*</t>
  </si>
  <si>
    <t>苏*</t>
  </si>
  <si>
    <t>冯*彬</t>
  </si>
  <si>
    <t>张*晴</t>
  </si>
  <si>
    <t>刘*燕</t>
  </si>
  <si>
    <t>任*荣</t>
  </si>
  <si>
    <t>周*生</t>
  </si>
  <si>
    <t>杜*太</t>
  </si>
  <si>
    <t>徐*兴</t>
  </si>
  <si>
    <t>权*涛</t>
  </si>
  <si>
    <t>黄*翠</t>
  </si>
  <si>
    <t>李*顶</t>
  </si>
  <si>
    <t>木*秀</t>
  </si>
  <si>
    <t>黄*侠</t>
  </si>
  <si>
    <t>纵*得</t>
  </si>
  <si>
    <t>丁*林</t>
  </si>
  <si>
    <t>王*娃</t>
  </si>
  <si>
    <t>王*芹</t>
  </si>
  <si>
    <t>高*兰</t>
  </si>
  <si>
    <t>徐*兰</t>
  </si>
  <si>
    <t>孟*兴</t>
  </si>
  <si>
    <t>邱*友</t>
  </si>
  <si>
    <t>王*丽</t>
  </si>
  <si>
    <t>张*月</t>
  </si>
  <si>
    <t>刘*信</t>
  </si>
  <si>
    <t>李*芳</t>
  </si>
  <si>
    <t>蒋*发</t>
  </si>
  <si>
    <t>孟*西</t>
  </si>
  <si>
    <t>纵*亮</t>
  </si>
  <si>
    <t>陆*芹</t>
  </si>
  <si>
    <t>李*波</t>
  </si>
  <si>
    <t>刘*智</t>
  </si>
  <si>
    <t>刘*芝</t>
  </si>
  <si>
    <t>王*兰</t>
  </si>
  <si>
    <t>孙*超</t>
  </si>
  <si>
    <t>李*兰</t>
  </si>
  <si>
    <t>卞*娥</t>
  </si>
  <si>
    <t>吴*均</t>
  </si>
  <si>
    <t>金*明</t>
  </si>
  <si>
    <t>王*臣</t>
  </si>
  <si>
    <t>邢*周</t>
  </si>
  <si>
    <t>周*</t>
  </si>
  <si>
    <t>周*玉</t>
  </si>
  <si>
    <t>李*侠</t>
  </si>
  <si>
    <t>高*真</t>
  </si>
  <si>
    <t>郭*伟</t>
  </si>
  <si>
    <t>陈*华</t>
  </si>
  <si>
    <t>杜*顺</t>
  </si>
  <si>
    <t>纵*厚</t>
  </si>
  <si>
    <t>纵*英</t>
  </si>
  <si>
    <t>许*侠</t>
  </si>
  <si>
    <t>郝*侠</t>
  </si>
  <si>
    <t>李*权</t>
  </si>
  <si>
    <t>周*永</t>
  </si>
  <si>
    <t>杨*选</t>
  </si>
  <si>
    <t>朱*华</t>
  </si>
  <si>
    <t>孟*英</t>
  </si>
  <si>
    <t>万*顺</t>
  </si>
  <si>
    <t>孙*侠</t>
  </si>
  <si>
    <t>王*贡</t>
  </si>
  <si>
    <t>彭*英</t>
  </si>
  <si>
    <t>蒋*连</t>
  </si>
  <si>
    <t>张*连</t>
  </si>
  <si>
    <t>吴*站</t>
  </si>
  <si>
    <t>冯*杨</t>
  </si>
  <si>
    <t>王*怀</t>
  </si>
  <si>
    <t>蒋*君</t>
  </si>
  <si>
    <t>秦*</t>
  </si>
  <si>
    <t>吴*华</t>
  </si>
  <si>
    <t>吴*民</t>
  </si>
  <si>
    <t>李*凯</t>
  </si>
  <si>
    <t>周*杰</t>
  </si>
  <si>
    <t>钱*荣</t>
  </si>
  <si>
    <t>汪*真</t>
  </si>
  <si>
    <t>权*省</t>
  </si>
  <si>
    <t>邱*凤</t>
  </si>
  <si>
    <t>王*荣</t>
  </si>
  <si>
    <t>郝*</t>
  </si>
  <si>
    <t>苏*贞</t>
  </si>
  <si>
    <t>朱*芳</t>
  </si>
  <si>
    <t>邵*氏</t>
  </si>
  <si>
    <t>朱*元</t>
  </si>
  <si>
    <t>杨*英</t>
  </si>
  <si>
    <t>郝*玲</t>
  </si>
  <si>
    <t>孙*芳</t>
  </si>
  <si>
    <t>王*钢</t>
  </si>
  <si>
    <t>蒋*书</t>
  </si>
  <si>
    <t>孟*森</t>
  </si>
  <si>
    <t>吴*爱</t>
  </si>
  <si>
    <t>汪*桂</t>
  </si>
  <si>
    <t>朱*荣</t>
  </si>
  <si>
    <t>郜*弟</t>
  </si>
  <si>
    <t>郜*侠</t>
  </si>
  <si>
    <t>孙*灿</t>
  </si>
  <si>
    <t>张*华</t>
  </si>
  <si>
    <t>苏*良</t>
  </si>
  <si>
    <t>王*芳</t>
  </si>
  <si>
    <t>陈*海</t>
  </si>
  <si>
    <t>丁*臣</t>
  </si>
  <si>
    <t>王*义</t>
  </si>
  <si>
    <t>周*前</t>
  </si>
  <si>
    <t>李*美</t>
  </si>
  <si>
    <t>陈*平</t>
  </si>
  <si>
    <t>彭*田</t>
  </si>
  <si>
    <t>丁*侠</t>
  </si>
  <si>
    <t>王*影</t>
  </si>
  <si>
    <t>刘*森</t>
  </si>
  <si>
    <t>郑*建</t>
  </si>
  <si>
    <t>张*明</t>
  </si>
  <si>
    <t>王*彬</t>
  </si>
  <si>
    <t>陈*芳</t>
  </si>
  <si>
    <t>张*云</t>
  </si>
  <si>
    <t>朱*</t>
  </si>
  <si>
    <t>赵*坤</t>
  </si>
  <si>
    <t>丁*英</t>
  </si>
  <si>
    <t>杜*东</t>
  </si>
  <si>
    <t>纵*马</t>
  </si>
  <si>
    <t>马*荣</t>
  </si>
  <si>
    <t>尹*省</t>
  </si>
  <si>
    <t>梁*</t>
  </si>
  <si>
    <t>刘*冉</t>
  </si>
  <si>
    <t>闫*氏</t>
  </si>
  <si>
    <t>马*华</t>
  </si>
  <si>
    <t>宋*贤</t>
  </si>
  <si>
    <t>马*胜</t>
  </si>
  <si>
    <t>郑*</t>
  </si>
  <si>
    <t>李*娥</t>
  </si>
  <si>
    <t>刘*廷</t>
  </si>
  <si>
    <t>周*德</t>
  </si>
  <si>
    <t>汪*瑞</t>
  </si>
  <si>
    <t>朱*金</t>
  </si>
  <si>
    <t>薛*</t>
  </si>
  <si>
    <t>吴*英</t>
  </si>
  <si>
    <t>马*芝</t>
  </si>
  <si>
    <t>郝*民</t>
  </si>
  <si>
    <t>王*起</t>
  </si>
  <si>
    <t>杜*花</t>
  </si>
  <si>
    <t>程*龙</t>
  </si>
  <si>
    <t>程*影</t>
  </si>
  <si>
    <t>陈*越</t>
  </si>
  <si>
    <t>汪*侠</t>
  </si>
  <si>
    <t>孙*豪</t>
  </si>
  <si>
    <t>董*兰</t>
  </si>
  <si>
    <t>陈*菊</t>
  </si>
  <si>
    <t>王*廷</t>
  </si>
  <si>
    <t>孟*治</t>
  </si>
  <si>
    <t>胡*美</t>
  </si>
  <si>
    <t>郑*武</t>
  </si>
  <si>
    <t>孟*</t>
  </si>
  <si>
    <t>冯*兰</t>
  </si>
  <si>
    <t>汪*芹</t>
  </si>
  <si>
    <t>殷*真</t>
  </si>
  <si>
    <t>徐*增</t>
  </si>
  <si>
    <t>徐*平</t>
  </si>
  <si>
    <t>王*元</t>
  </si>
  <si>
    <t>高*</t>
  </si>
  <si>
    <t>周*明</t>
  </si>
  <si>
    <t>靳*钦</t>
  </si>
  <si>
    <t>刘*新</t>
  </si>
  <si>
    <t>王*华</t>
  </si>
  <si>
    <t>范*美</t>
  </si>
  <si>
    <t>聂*桐</t>
  </si>
  <si>
    <t>姚*兰</t>
  </si>
  <si>
    <t>陈*伦</t>
  </si>
  <si>
    <t>刘*杰</t>
  </si>
  <si>
    <t>张*兰</t>
  </si>
  <si>
    <t>王*平</t>
  </si>
  <si>
    <t>高*丽</t>
  </si>
  <si>
    <t>祖*华</t>
  </si>
  <si>
    <t>赵*侠</t>
  </si>
  <si>
    <t>张*敏</t>
  </si>
  <si>
    <t>李*生</t>
  </si>
  <si>
    <t>李*振</t>
  </si>
  <si>
    <t>纵*彬</t>
  </si>
  <si>
    <t>李*芝</t>
  </si>
  <si>
    <t>郑*斌</t>
  </si>
  <si>
    <t>姬*文</t>
  </si>
  <si>
    <t>邢*信</t>
  </si>
  <si>
    <t>孟*信</t>
  </si>
  <si>
    <t>彭*军</t>
  </si>
  <si>
    <t>李*义</t>
  </si>
  <si>
    <t>邢*良</t>
  </si>
  <si>
    <t>孟*林</t>
  </si>
  <si>
    <t>周*莉</t>
  </si>
  <si>
    <t>周*国</t>
  </si>
  <si>
    <t>徐*侠</t>
  </si>
  <si>
    <t>张*健</t>
  </si>
  <si>
    <t>汤*喜</t>
  </si>
  <si>
    <t>刘*生</t>
  </si>
  <si>
    <t>余*英</t>
  </si>
  <si>
    <t>王*春</t>
  </si>
  <si>
    <t>李*前</t>
  </si>
  <si>
    <t>唐*民</t>
  </si>
  <si>
    <t>曹*平</t>
  </si>
  <si>
    <t>纵*前</t>
  </si>
  <si>
    <t>李*奎</t>
  </si>
  <si>
    <t>吴*红</t>
  </si>
  <si>
    <t>余*桂</t>
  </si>
  <si>
    <t>董*美</t>
  </si>
  <si>
    <t>孙*得</t>
  </si>
  <si>
    <t>徐*</t>
  </si>
  <si>
    <t>宋*侠</t>
  </si>
  <si>
    <t>冯*华</t>
  </si>
  <si>
    <t>胡*玲</t>
  </si>
  <si>
    <t>杜*飞</t>
  </si>
  <si>
    <t>王*均</t>
  </si>
  <si>
    <t>郑*玲</t>
  </si>
  <si>
    <t>王*芝</t>
  </si>
  <si>
    <t>朱*文</t>
  </si>
  <si>
    <t>杜*苏</t>
  </si>
  <si>
    <t>刘*礼</t>
  </si>
  <si>
    <t>刘*侠</t>
  </si>
  <si>
    <t>权*美</t>
  </si>
  <si>
    <t>苏*氏</t>
  </si>
  <si>
    <t>刘*苹</t>
  </si>
  <si>
    <t>邵*峰</t>
  </si>
  <si>
    <t>彭*良</t>
  </si>
  <si>
    <t>刘*军</t>
  </si>
  <si>
    <t>纵*军</t>
  </si>
  <si>
    <t>潘*</t>
  </si>
  <si>
    <t>陈*侠</t>
  </si>
  <si>
    <t>聂*威</t>
  </si>
  <si>
    <t>尹*青</t>
  </si>
  <si>
    <t>孙*良</t>
  </si>
  <si>
    <t>冯*苹</t>
  </si>
  <si>
    <t>李*征</t>
  </si>
  <si>
    <t>杜*安</t>
  </si>
  <si>
    <t>赵*民</t>
  </si>
  <si>
    <t>陈*朋</t>
  </si>
  <si>
    <t>王*智</t>
  </si>
  <si>
    <t>刘*平</t>
  </si>
  <si>
    <t>魏*龙</t>
  </si>
  <si>
    <t>石*生</t>
  </si>
  <si>
    <t>蒋*仁</t>
  </si>
  <si>
    <t>冯*平</t>
  </si>
  <si>
    <t>苏*宇</t>
  </si>
  <si>
    <t>朱*芹</t>
  </si>
  <si>
    <t>黄*云</t>
  </si>
  <si>
    <t>程*英</t>
  </si>
  <si>
    <t>韩*春</t>
  </si>
  <si>
    <t>刘*芹</t>
  </si>
  <si>
    <t>陈*洋</t>
  </si>
  <si>
    <t>陈*美</t>
  </si>
  <si>
    <t>王*妮</t>
  </si>
  <si>
    <t>纵*玲</t>
  </si>
  <si>
    <t>樊*水</t>
  </si>
  <si>
    <t>纵*珊</t>
  </si>
  <si>
    <t>李*玲</t>
  </si>
  <si>
    <t>祝*良</t>
  </si>
  <si>
    <t>魏*廷</t>
  </si>
  <si>
    <t>宋*新</t>
  </si>
  <si>
    <t>邱*云</t>
  </si>
  <si>
    <t>孙*</t>
  </si>
  <si>
    <t>朱*侠</t>
  </si>
  <si>
    <t>纵*四</t>
  </si>
  <si>
    <t>陈*玲</t>
  </si>
  <si>
    <t>陈*廷</t>
  </si>
  <si>
    <t>纵*良</t>
  </si>
  <si>
    <t>陈*銮</t>
  </si>
  <si>
    <t>刘*北</t>
  </si>
  <si>
    <t>朱*氏</t>
  </si>
  <si>
    <t>郝*稳</t>
  </si>
  <si>
    <t>曾*春</t>
  </si>
  <si>
    <t>汪*慧</t>
  </si>
  <si>
    <t>彭*荣</t>
  </si>
  <si>
    <t>郝*芳</t>
  </si>
  <si>
    <t>董*英</t>
  </si>
  <si>
    <t>赵*启</t>
  </si>
  <si>
    <t>纵*先</t>
  </si>
  <si>
    <t>农保C类</t>
  </si>
  <si>
    <t>孙*华</t>
  </si>
  <si>
    <t>冯*良</t>
  </si>
  <si>
    <t>郭*师</t>
  </si>
  <si>
    <t>陈*学</t>
  </si>
  <si>
    <t>徐*胜</t>
  </si>
  <si>
    <t>刘*华</t>
  </si>
  <si>
    <t>郝*迎</t>
  </si>
  <si>
    <t>郭*荣</t>
  </si>
  <si>
    <t>纵*夫</t>
  </si>
  <si>
    <t>吴*贤</t>
  </si>
  <si>
    <t>夏*翠</t>
  </si>
  <si>
    <t>魏*超</t>
  </si>
  <si>
    <t>张*康</t>
  </si>
  <si>
    <t>薛*连</t>
  </si>
  <si>
    <t>韦*春</t>
  </si>
  <si>
    <t>冯*朴</t>
  </si>
  <si>
    <t>纵*芝</t>
  </si>
  <si>
    <t>苏*明</t>
  </si>
  <si>
    <t>梁*九</t>
  </si>
  <si>
    <t>蔡*华</t>
  </si>
  <si>
    <t>朱*志</t>
  </si>
  <si>
    <t>刘*荣</t>
  </si>
  <si>
    <t>陈*权</t>
  </si>
  <si>
    <t>王*得</t>
  </si>
  <si>
    <t>周*升</t>
  </si>
  <si>
    <t>邱*顺</t>
  </si>
  <si>
    <t>周*美</t>
  </si>
  <si>
    <t>朱*力</t>
  </si>
  <si>
    <t>王*问</t>
  </si>
  <si>
    <t>汤*运</t>
  </si>
  <si>
    <t>杜*西</t>
  </si>
  <si>
    <t>陈*跃</t>
  </si>
  <si>
    <t>刘*玲</t>
  </si>
  <si>
    <t>常*兰</t>
  </si>
  <si>
    <t>孟*文</t>
  </si>
  <si>
    <t>孟*玲</t>
  </si>
  <si>
    <t>李*玉</t>
  </si>
  <si>
    <t>季*</t>
  </si>
  <si>
    <t>张*玲</t>
  </si>
  <si>
    <t>沈*洋</t>
  </si>
  <si>
    <t>胡*甜</t>
  </si>
  <si>
    <t>杜*奎</t>
  </si>
  <si>
    <t>闫*喜</t>
  </si>
  <si>
    <t>陈*友</t>
  </si>
  <si>
    <t>王*新</t>
  </si>
  <si>
    <t>张*新</t>
  </si>
  <si>
    <t>王*胜</t>
  </si>
  <si>
    <t>周*健</t>
  </si>
  <si>
    <t>陈*念</t>
  </si>
  <si>
    <t>曹*兰</t>
  </si>
  <si>
    <t>吴*</t>
  </si>
  <si>
    <t>赵*苹</t>
  </si>
  <si>
    <t>吴*娟</t>
  </si>
  <si>
    <t>彭*升</t>
  </si>
  <si>
    <t>郑*光</t>
  </si>
  <si>
    <t>李*华</t>
  </si>
  <si>
    <t>丁*振</t>
  </si>
  <si>
    <t>纵*彩</t>
  </si>
  <si>
    <t>李*光</t>
  </si>
  <si>
    <t>武*锋</t>
  </si>
  <si>
    <t>蒋*成</t>
  </si>
  <si>
    <t>纵*文</t>
  </si>
  <si>
    <t>孙*辉</t>
  </si>
  <si>
    <t>陈*田</t>
  </si>
  <si>
    <t>李*兴</t>
  </si>
  <si>
    <t>李*云</t>
  </si>
  <si>
    <t>王*标</t>
  </si>
  <si>
    <t>朱*杰</t>
  </si>
  <si>
    <t>刘*秀</t>
  </si>
  <si>
    <t>魏*治</t>
  </si>
  <si>
    <t>吴*德</t>
  </si>
  <si>
    <t>苏*云</t>
  </si>
  <si>
    <t>纵*兴</t>
  </si>
  <si>
    <t>刘*兵</t>
  </si>
  <si>
    <t>魏*礼</t>
  </si>
  <si>
    <t>晁*银</t>
  </si>
  <si>
    <t>李*硕</t>
  </si>
  <si>
    <t>李*峰</t>
  </si>
  <si>
    <t>许*路</t>
  </si>
  <si>
    <t>杜*彬</t>
  </si>
  <si>
    <t>韩*萍</t>
  </si>
  <si>
    <t>欧*青</t>
  </si>
  <si>
    <t>闫*美</t>
  </si>
  <si>
    <t>万*凡</t>
  </si>
  <si>
    <t>王*常</t>
  </si>
  <si>
    <t>衡*义</t>
  </si>
  <si>
    <t>杜*宣</t>
  </si>
  <si>
    <t>苏*丽</t>
  </si>
  <si>
    <t>胡*力</t>
  </si>
  <si>
    <t>苏*岭</t>
  </si>
  <si>
    <t>刘*广</t>
  </si>
  <si>
    <t>罗*祥</t>
  </si>
  <si>
    <t>孙*环</t>
  </si>
  <si>
    <t>袁*芹</t>
  </si>
  <si>
    <t>李*洲</t>
  </si>
  <si>
    <t>吴*氏</t>
  </si>
  <si>
    <t>李*智</t>
  </si>
  <si>
    <t>纵*宽</t>
  </si>
  <si>
    <t>孙*方</t>
  </si>
  <si>
    <t>刘*芳</t>
  </si>
  <si>
    <t>吴*中</t>
  </si>
  <si>
    <t>冯*娥</t>
  </si>
  <si>
    <t>程*华</t>
  </si>
  <si>
    <t>李*翠</t>
  </si>
  <si>
    <t>陈*云</t>
  </si>
  <si>
    <t>张*桂</t>
  </si>
  <si>
    <t>冯*凯</t>
  </si>
  <si>
    <t>吴*宽</t>
  </si>
  <si>
    <t>范*华</t>
  </si>
  <si>
    <t>孙*姣</t>
  </si>
  <si>
    <t>刘*琪</t>
  </si>
  <si>
    <t>吴*兵</t>
  </si>
  <si>
    <t>彭*玲</t>
  </si>
  <si>
    <t>杨*华</t>
  </si>
  <si>
    <t>冯*远</t>
  </si>
  <si>
    <t>常*</t>
  </si>
  <si>
    <t>盛*英</t>
  </si>
  <si>
    <t>纵*赐</t>
  </si>
  <si>
    <t>韩*荣</t>
  </si>
  <si>
    <t>连*兴</t>
  </si>
  <si>
    <t>魏*全</t>
  </si>
  <si>
    <t>纵*生</t>
  </si>
  <si>
    <t>纵*婉</t>
  </si>
  <si>
    <t>李*阳</t>
  </si>
  <si>
    <t>李*伟</t>
  </si>
  <si>
    <t>叶*玲</t>
  </si>
  <si>
    <t>祁*梁</t>
  </si>
  <si>
    <t>王*宣</t>
  </si>
  <si>
    <t>聂*连</t>
  </si>
  <si>
    <t>梁*峰</t>
  </si>
  <si>
    <t>董*影</t>
  </si>
  <si>
    <t>纵*涛</t>
  </si>
  <si>
    <t>吴*胜</t>
  </si>
  <si>
    <t>冯*成</t>
  </si>
  <si>
    <t>丁*玲</t>
  </si>
  <si>
    <t>丁*永</t>
  </si>
  <si>
    <t>权*芝</t>
  </si>
  <si>
    <t>杜*玉</t>
  </si>
  <si>
    <t>马*</t>
  </si>
  <si>
    <t>段*勤</t>
  </si>
  <si>
    <t>杜*荣</t>
  </si>
  <si>
    <t>赵*</t>
  </si>
  <si>
    <t>孟*美</t>
  </si>
  <si>
    <t>陈*叶</t>
  </si>
  <si>
    <t>化*红</t>
  </si>
  <si>
    <t>张*影</t>
  </si>
  <si>
    <t>胡*平</t>
  </si>
  <si>
    <t>刘*双</t>
  </si>
  <si>
    <t>李*利</t>
  </si>
  <si>
    <t>彭*华</t>
  </si>
  <si>
    <t>连*云</t>
  </si>
  <si>
    <t>李*文</t>
  </si>
  <si>
    <t>李*要</t>
  </si>
  <si>
    <t>王*光</t>
  </si>
  <si>
    <t>郑*飞</t>
  </si>
  <si>
    <t>井*堂</t>
  </si>
  <si>
    <t>王*敢</t>
  </si>
  <si>
    <t>陈*莲</t>
  </si>
  <si>
    <t>杜*坤</t>
  </si>
  <si>
    <t>吴*平</t>
  </si>
  <si>
    <t>丁*梅</t>
  </si>
  <si>
    <t>李*忠</t>
  </si>
  <si>
    <t>许*华</t>
  </si>
  <si>
    <t>李*升</t>
  </si>
  <si>
    <t>纵*涵</t>
  </si>
  <si>
    <t>许*勤</t>
  </si>
  <si>
    <t>程*钢</t>
  </si>
  <si>
    <t>张*军</t>
  </si>
  <si>
    <t>张*峰</t>
  </si>
  <si>
    <t>陈*宽</t>
  </si>
  <si>
    <t>韩*勤</t>
  </si>
  <si>
    <t>朱*兰</t>
  </si>
  <si>
    <t>孙*玲</t>
  </si>
  <si>
    <t>尤*华</t>
  </si>
  <si>
    <t>丁*顺</t>
  </si>
  <si>
    <t>马*梅</t>
  </si>
  <si>
    <t>吴*兰</t>
  </si>
  <si>
    <t>黄*梅</t>
  </si>
  <si>
    <t>宿*荣</t>
  </si>
  <si>
    <t>王*理</t>
  </si>
  <si>
    <t>邢*水</t>
  </si>
  <si>
    <t>张*芳</t>
  </si>
  <si>
    <t>鲁*荣</t>
  </si>
  <si>
    <t>朱*东</t>
  </si>
  <si>
    <t>王*珍</t>
  </si>
  <si>
    <t>朱*选</t>
  </si>
  <si>
    <t>孙*荣</t>
  </si>
  <si>
    <t>杜*礼</t>
  </si>
  <si>
    <t>朱*真</t>
  </si>
  <si>
    <t>王*敏</t>
  </si>
  <si>
    <t>王*瑜</t>
  </si>
  <si>
    <t>蒋*侠</t>
  </si>
  <si>
    <t>叶*森</t>
  </si>
  <si>
    <t>许*俊</t>
  </si>
  <si>
    <t>朱*莉</t>
  </si>
  <si>
    <t>欧*彦</t>
  </si>
  <si>
    <t>郑*明</t>
  </si>
  <si>
    <t>蒋*山</t>
  </si>
  <si>
    <t>段*侠</t>
  </si>
  <si>
    <t>李*荣</t>
  </si>
  <si>
    <t>胡*华</t>
  </si>
  <si>
    <t>彭*艳</t>
  </si>
  <si>
    <t>肖*一</t>
  </si>
  <si>
    <t>许*祥</t>
  </si>
  <si>
    <t>郭*允</t>
  </si>
  <si>
    <t>权*芹</t>
  </si>
  <si>
    <t>李*采</t>
  </si>
  <si>
    <t>王*梅</t>
  </si>
  <si>
    <t>祖*连</t>
  </si>
  <si>
    <t>刘*俊</t>
  </si>
  <si>
    <t>纵*安</t>
  </si>
  <si>
    <t>康*英</t>
  </si>
  <si>
    <t>董*云</t>
  </si>
  <si>
    <t>纵*氏</t>
  </si>
  <si>
    <t>冯*民</t>
  </si>
  <si>
    <t>路*建</t>
  </si>
  <si>
    <t>陈*明</t>
  </si>
  <si>
    <t>陈*初</t>
  </si>
  <si>
    <t>纵*成</t>
  </si>
  <si>
    <t>黄*华</t>
  </si>
  <si>
    <t>周*华</t>
  </si>
  <si>
    <t>张*侠</t>
  </si>
  <si>
    <t>金*奎</t>
  </si>
  <si>
    <t>魏*杰</t>
  </si>
  <si>
    <t>邢*波</t>
  </si>
  <si>
    <t>权*刚</t>
  </si>
  <si>
    <t>刘*银</t>
  </si>
  <si>
    <t>苏*光</t>
  </si>
  <si>
    <t>武*芝</t>
  </si>
  <si>
    <t>彭*美</t>
  </si>
  <si>
    <t>郑*新</t>
  </si>
  <si>
    <t>王*心</t>
  </si>
  <si>
    <t>朱*贞</t>
  </si>
  <si>
    <t>汪*华</t>
  </si>
  <si>
    <t>张*堂</t>
  </si>
  <si>
    <t>蒋*远</t>
  </si>
  <si>
    <t>尤*梅</t>
  </si>
  <si>
    <t>乔*娥</t>
  </si>
  <si>
    <t>祖*圣</t>
  </si>
  <si>
    <t>闫*德</t>
  </si>
  <si>
    <t>王*然</t>
  </si>
  <si>
    <t>孟*龙</t>
  </si>
  <si>
    <t>史*云</t>
  </si>
  <si>
    <t>韩*芳</t>
  </si>
  <si>
    <t>刘*梅</t>
  </si>
  <si>
    <t>陈*连</t>
  </si>
  <si>
    <t>许*芝</t>
  </si>
  <si>
    <t>姬*先</t>
  </si>
  <si>
    <t>纵*皖</t>
  </si>
  <si>
    <t>李*英</t>
  </si>
  <si>
    <t>葛*兰</t>
  </si>
  <si>
    <t>彭*</t>
  </si>
  <si>
    <t>冯*合</t>
  </si>
  <si>
    <t>纵*光</t>
  </si>
  <si>
    <t>周*田</t>
  </si>
  <si>
    <t>耿*伟</t>
  </si>
  <si>
    <t>欧*侠</t>
  </si>
  <si>
    <t>郭*侠</t>
  </si>
  <si>
    <t>杜*英</t>
  </si>
  <si>
    <t>闫*桥</t>
  </si>
  <si>
    <t>张*芬</t>
  </si>
  <si>
    <t>刘*居</t>
  </si>
  <si>
    <t>田*玲</t>
  </si>
  <si>
    <t>孟*真</t>
  </si>
  <si>
    <t>耿*新</t>
  </si>
  <si>
    <t>彭*龙</t>
  </si>
  <si>
    <t>邵*英</t>
  </si>
  <si>
    <t>闫*远</t>
  </si>
  <si>
    <t>冯*侠</t>
  </si>
  <si>
    <t>郝*珠</t>
  </si>
  <si>
    <t>陈*芝</t>
  </si>
  <si>
    <t>郑*顺</t>
  </si>
  <si>
    <t>丁*华</t>
  </si>
  <si>
    <t>曹*芹</t>
  </si>
  <si>
    <t>邢*芬</t>
  </si>
  <si>
    <t>田*涛</t>
  </si>
  <si>
    <t>蒋*合</t>
  </si>
  <si>
    <t>权*侠</t>
  </si>
  <si>
    <t>王*美</t>
  </si>
  <si>
    <t>韩*</t>
  </si>
  <si>
    <t>许*喜</t>
  </si>
  <si>
    <t>石*英</t>
  </si>
  <si>
    <t>彭*珍</t>
  </si>
  <si>
    <t>冯*奎</t>
  </si>
  <si>
    <t>连*英</t>
  </si>
  <si>
    <t>孙*合</t>
  </si>
  <si>
    <t>朱*祥</t>
  </si>
  <si>
    <t>程*州</t>
  </si>
  <si>
    <t>杜*山</t>
  </si>
  <si>
    <t>衡*科</t>
  </si>
  <si>
    <t>纵*俊</t>
  </si>
  <si>
    <t>彭*萍</t>
  </si>
  <si>
    <t>王*祥</t>
  </si>
  <si>
    <t>冯*玲</t>
  </si>
  <si>
    <t>吴*刚</t>
  </si>
  <si>
    <t>雷*臣</t>
  </si>
  <si>
    <t>郝*兰</t>
  </si>
  <si>
    <t>梁*府</t>
  </si>
  <si>
    <t>陈*天</t>
  </si>
  <si>
    <t>张*超</t>
  </si>
  <si>
    <t>魏*玲</t>
  </si>
  <si>
    <t>苏*涛</t>
  </si>
  <si>
    <t>连*民</t>
  </si>
  <si>
    <t>袁*梅</t>
  </si>
  <si>
    <t>彭*海</t>
  </si>
  <si>
    <t>魏*平</t>
  </si>
  <si>
    <t>尹*荣</t>
  </si>
  <si>
    <t>刘*香</t>
  </si>
  <si>
    <t>李*俊</t>
  </si>
  <si>
    <t>吴*西</t>
  </si>
  <si>
    <t>孙*德</t>
  </si>
  <si>
    <t>魏*德</t>
  </si>
  <si>
    <t>纵*君</t>
  </si>
  <si>
    <t>王*五</t>
  </si>
  <si>
    <t>尤*花</t>
  </si>
  <si>
    <t>李*龙</t>
  </si>
  <si>
    <t>胡*芳</t>
  </si>
  <si>
    <t>郭*兰</t>
  </si>
  <si>
    <t>郝*英</t>
  </si>
  <si>
    <t>吴*魁</t>
  </si>
  <si>
    <t>井*强</t>
  </si>
  <si>
    <t>陈*岩</t>
  </si>
  <si>
    <t>孟*超</t>
  </si>
  <si>
    <t>王*菊</t>
  </si>
  <si>
    <t>刘*夫</t>
  </si>
  <si>
    <t>周*侠</t>
  </si>
  <si>
    <t>陈*雨</t>
  </si>
  <si>
    <t>彭*强</t>
  </si>
  <si>
    <t>彭*言</t>
  </si>
  <si>
    <t>王*秀</t>
  </si>
  <si>
    <t>纵*丽</t>
  </si>
  <si>
    <t>孙*亮</t>
  </si>
  <si>
    <t>纵*萍</t>
  </si>
  <si>
    <t>郝*皋</t>
  </si>
  <si>
    <t>郑*侠</t>
  </si>
  <si>
    <t>石*芝</t>
  </si>
  <si>
    <t>穆*忠</t>
  </si>
  <si>
    <t>陈*香</t>
  </si>
  <si>
    <t>杜*春</t>
  </si>
  <si>
    <t>吴*俭</t>
  </si>
  <si>
    <t>许*胜</t>
  </si>
  <si>
    <t>纵*苹</t>
  </si>
  <si>
    <t>乔*</t>
  </si>
  <si>
    <t>王*风</t>
  </si>
  <si>
    <t>许*闯</t>
  </si>
  <si>
    <t>李*俭</t>
  </si>
  <si>
    <t>刘*福</t>
  </si>
  <si>
    <t>蒋*华</t>
  </si>
  <si>
    <t>张*书</t>
  </si>
  <si>
    <t>程*丽</t>
  </si>
  <si>
    <t>罗*群</t>
  </si>
  <si>
    <t>黄*英</t>
  </si>
  <si>
    <t>杜*美</t>
  </si>
  <si>
    <t>姜*英</t>
  </si>
  <si>
    <t>纵*营</t>
  </si>
  <si>
    <t>李*军</t>
  </si>
  <si>
    <t>崔*治</t>
  </si>
  <si>
    <t>周*东</t>
  </si>
  <si>
    <t>刘*群</t>
  </si>
  <si>
    <t>盛*华</t>
  </si>
  <si>
    <t>纵*翠</t>
  </si>
  <si>
    <t>徐*芝</t>
  </si>
  <si>
    <t>王*于</t>
  </si>
  <si>
    <t>纵*傲</t>
  </si>
  <si>
    <t>彭*昌</t>
  </si>
  <si>
    <t>董*民</t>
  </si>
  <si>
    <t>王*文</t>
  </si>
  <si>
    <t>邱*玲</t>
  </si>
  <si>
    <t>王*玉</t>
  </si>
  <si>
    <t>许*</t>
  </si>
  <si>
    <t>胡*礼</t>
  </si>
  <si>
    <t>孟*奎</t>
  </si>
  <si>
    <t>蔡*平</t>
  </si>
  <si>
    <t>郑*奇</t>
  </si>
  <si>
    <t>张*荣</t>
  </si>
  <si>
    <t>刘*东</t>
  </si>
  <si>
    <t>汤*华</t>
  </si>
  <si>
    <t>郜*芝</t>
  </si>
  <si>
    <t>祁*民</t>
  </si>
  <si>
    <t>刘*德</t>
  </si>
  <si>
    <t>邵*德</t>
  </si>
  <si>
    <t>孟*圣</t>
  </si>
  <si>
    <t>彭*珊</t>
  </si>
  <si>
    <t>谢*军</t>
  </si>
  <si>
    <t>刘*亚</t>
  </si>
  <si>
    <t>蒋*俊</t>
  </si>
  <si>
    <t>毛*白</t>
  </si>
  <si>
    <t>雷*影</t>
  </si>
  <si>
    <t>韩*祥</t>
  </si>
  <si>
    <t>祖*梅</t>
  </si>
  <si>
    <t>彭*梅</t>
  </si>
  <si>
    <t>朱*换</t>
  </si>
  <si>
    <t>杨*亚</t>
  </si>
  <si>
    <t>穆*</t>
  </si>
  <si>
    <t>孙*氏</t>
  </si>
  <si>
    <t>纵*中</t>
  </si>
  <si>
    <t>尤*孝</t>
  </si>
  <si>
    <t>王*封</t>
  </si>
  <si>
    <t>邢*升</t>
  </si>
  <si>
    <t>郭*英</t>
  </si>
  <si>
    <t>贾*华</t>
  </si>
  <si>
    <t>单*玲</t>
  </si>
  <si>
    <t>胡*祥</t>
  </si>
  <si>
    <t>纵*勇</t>
  </si>
  <si>
    <t>徐*祥</t>
  </si>
  <si>
    <t>陈*义</t>
  </si>
  <si>
    <t>李*雷</t>
  </si>
  <si>
    <t>路*</t>
  </si>
  <si>
    <t>谢*英</t>
  </si>
  <si>
    <t>孙*贞</t>
  </si>
  <si>
    <t>邢*祥</t>
  </si>
  <si>
    <t>陈*闪</t>
  </si>
  <si>
    <t>朱*刚</t>
  </si>
  <si>
    <t>程*远</t>
  </si>
  <si>
    <t>王*勤</t>
  </si>
  <si>
    <t>许*芬</t>
  </si>
  <si>
    <t>陶*兰</t>
  </si>
  <si>
    <t>蒋*英</t>
  </si>
  <si>
    <t>万*良</t>
  </si>
  <si>
    <t>孟*成</t>
  </si>
  <si>
    <t>苏*桂</t>
  </si>
  <si>
    <t>刘*周</t>
  </si>
  <si>
    <t>杨*玲</t>
  </si>
  <si>
    <t>鄂*新</t>
  </si>
  <si>
    <t>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</si>
</sst>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5" borderId="6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 applyAlignment="1">
      <alignment vertical="center"/>
    </xf>
    <xf numFmtId="0" fontId="1" fillId="0" borderId="1" xfId="49" applyFont="1" applyBorder="1" applyAlignment="1">
      <alignment horizontal="center" vertical="center" wrapText="1"/>
    </xf>
    <xf numFmtId="0" fontId="1" fillId="2" borderId="1" xfId="49" applyFont="1" applyFill="1" applyBorder="1" applyAlignment="1">
      <alignment horizontal="center" vertical="center" wrapText="1"/>
    </xf>
    <xf numFmtId="49" fontId="1" fillId="0" borderId="1" xfId="49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79"/>
  <sheetViews>
    <sheetView showGridLines="0" tabSelected="1" workbookViewId="0">
      <selection activeCell="A1" sqref="$A1:$XFD1"/>
    </sheetView>
  </sheetViews>
  <sheetFormatPr defaultColWidth="9" defaultRowHeight="13.5" outlineLevelCol="5"/>
  <cols>
    <col min="1" max="1" width="9.5" style="2" customWidth="1"/>
    <col min="2" max="2" width="28.1333333333333" style="2" customWidth="1"/>
    <col min="3" max="3" width="30.1333333333333" style="2" customWidth="1"/>
    <col min="4" max="4" width="20.6333333333333" style="2" customWidth="1"/>
    <col min="5" max="6" width="19.6333333333333" style="2" customWidth="1"/>
    <col min="7" max="16384" width="9" style="2"/>
  </cols>
  <sheetData>
    <row r="1" s="1" customFormat="1" ht="22.5" customHeight="1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</row>
    <row r="2" s="1" customFormat="1" ht="22.5" customHeight="1" spans="1:6">
      <c r="A2" s="5">
        <f>73</f>
        <v>73</v>
      </c>
      <c r="B2" s="5" t="s">
        <v>6</v>
      </c>
      <c r="C2" s="5" t="s">
        <v>7</v>
      </c>
      <c r="D2" s="5" t="s">
        <v>8</v>
      </c>
      <c r="E2" s="5" t="s">
        <v>9</v>
      </c>
      <c r="F2" s="5">
        <v>523</v>
      </c>
    </row>
    <row r="3" s="1" customFormat="1" ht="22.5" customHeight="1" spans="1:6">
      <c r="A3" s="5">
        <f>135</f>
        <v>135</v>
      </c>
      <c r="B3" s="5" t="s">
        <v>6</v>
      </c>
      <c r="C3" s="5" t="s">
        <v>10</v>
      </c>
      <c r="D3" s="5" t="s">
        <v>11</v>
      </c>
      <c r="E3" s="5" t="s">
        <v>9</v>
      </c>
      <c r="F3" s="5">
        <v>1503</v>
      </c>
    </row>
    <row r="4" s="1" customFormat="1" ht="22.5" customHeight="1" spans="1:6">
      <c r="A4" s="5">
        <f>138</f>
        <v>138</v>
      </c>
      <c r="B4" s="5" t="s">
        <v>6</v>
      </c>
      <c r="C4" s="5" t="s">
        <v>7</v>
      </c>
      <c r="D4" s="5" t="s">
        <v>12</v>
      </c>
      <c r="E4" s="5" t="s">
        <v>9</v>
      </c>
      <c r="F4" s="5">
        <v>490</v>
      </c>
    </row>
    <row r="5" s="1" customFormat="1" ht="22.5" customHeight="1" spans="1:6">
      <c r="A5" s="5">
        <f>180</f>
        <v>180</v>
      </c>
      <c r="B5" s="5" t="s">
        <v>6</v>
      </c>
      <c r="C5" s="5" t="s">
        <v>13</v>
      </c>
      <c r="D5" s="5" t="s">
        <v>14</v>
      </c>
      <c r="E5" s="5" t="s">
        <v>9</v>
      </c>
      <c r="F5" s="5">
        <v>980</v>
      </c>
    </row>
    <row r="6" s="1" customFormat="1" ht="22.5" customHeight="1" spans="1:6">
      <c r="A6" s="5">
        <f>193</f>
        <v>193</v>
      </c>
      <c r="B6" s="5" t="s">
        <v>6</v>
      </c>
      <c r="C6" s="5" t="s">
        <v>10</v>
      </c>
      <c r="D6" s="5" t="s">
        <v>15</v>
      </c>
      <c r="E6" s="5" t="s">
        <v>16</v>
      </c>
      <c r="F6" s="5">
        <v>1339</v>
      </c>
    </row>
    <row r="7" s="1" customFormat="1" ht="22.5" customHeight="1" spans="1:6">
      <c r="A7" s="5">
        <f>235</f>
        <v>235</v>
      </c>
      <c r="B7" s="5" t="s">
        <v>6</v>
      </c>
      <c r="C7" s="5" t="s">
        <v>17</v>
      </c>
      <c r="D7" s="5" t="s">
        <v>18</v>
      </c>
      <c r="E7" s="5" t="s">
        <v>16</v>
      </c>
      <c r="F7" s="5">
        <v>450</v>
      </c>
    </row>
    <row r="8" s="1" customFormat="1" ht="22.5" customHeight="1" spans="1:6">
      <c r="A8" s="5">
        <f>236</f>
        <v>236</v>
      </c>
      <c r="B8" s="5" t="s">
        <v>6</v>
      </c>
      <c r="C8" s="5" t="s">
        <v>19</v>
      </c>
      <c r="D8" s="5" t="s">
        <v>20</v>
      </c>
      <c r="E8" s="5" t="s">
        <v>9</v>
      </c>
      <c r="F8" s="5">
        <v>995</v>
      </c>
    </row>
    <row r="9" s="1" customFormat="1" ht="22.5" customHeight="1" spans="1:6">
      <c r="A9" s="5">
        <f>245</f>
        <v>245</v>
      </c>
      <c r="B9" s="5" t="s">
        <v>6</v>
      </c>
      <c r="C9" s="5" t="s">
        <v>10</v>
      </c>
      <c r="D9" s="5" t="s">
        <v>21</v>
      </c>
      <c r="E9" s="5" t="s">
        <v>16</v>
      </c>
      <c r="F9" s="5">
        <v>456</v>
      </c>
    </row>
    <row r="10" s="1" customFormat="1" ht="22.5" customHeight="1" spans="1:6">
      <c r="A10" s="5">
        <f>290</f>
        <v>290</v>
      </c>
      <c r="B10" s="5" t="s">
        <v>6</v>
      </c>
      <c r="C10" s="5" t="s">
        <v>19</v>
      </c>
      <c r="D10" s="5" t="s">
        <v>22</v>
      </c>
      <c r="E10" s="5" t="s">
        <v>16</v>
      </c>
      <c r="F10" s="5">
        <v>456</v>
      </c>
    </row>
    <row r="11" s="1" customFormat="1" ht="22.5" customHeight="1" spans="1:6">
      <c r="A11" s="5">
        <f>312</f>
        <v>312</v>
      </c>
      <c r="B11" s="5" t="s">
        <v>6</v>
      </c>
      <c r="C11" s="5" t="s">
        <v>10</v>
      </c>
      <c r="D11" s="5" t="s">
        <v>23</v>
      </c>
      <c r="E11" s="5" t="s">
        <v>9</v>
      </c>
      <c r="F11" s="5">
        <v>523</v>
      </c>
    </row>
    <row r="12" s="1" customFormat="1" ht="22.5" customHeight="1" spans="1:6">
      <c r="A12" s="5">
        <f>409</f>
        <v>409</v>
      </c>
      <c r="B12" s="5" t="s">
        <v>6</v>
      </c>
      <c r="C12" s="5" t="s">
        <v>17</v>
      </c>
      <c r="D12" s="5" t="s">
        <v>24</v>
      </c>
      <c r="E12" s="5" t="s">
        <v>9</v>
      </c>
      <c r="F12" s="5">
        <v>523</v>
      </c>
    </row>
    <row r="13" s="1" customFormat="1" ht="22.5" customHeight="1" spans="1:6">
      <c r="A13" s="5">
        <f>411</f>
        <v>411</v>
      </c>
      <c r="B13" s="5" t="s">
        <v>6</v>
      </c>
      <c r="C13" s="5" t="s">
        <v>10</v>
      </c>
      <c r="D13" s="5" t="s">
        <v>25</v>
      </c>
      <c r="E13" s="5" t="s">
        <v>16</v>
      </c>
      <c r="F13" s="5">
        <v>456</v>
      </c>
    </row>
    <row r="14" s="1" customFormat="1" ht="22.5" customHeight="1" spans="1:6">
      <c r="A14" s="5">
        <f>419</f>
        <v>419</v>
      </c>
      <c r="B14" s="5" t="s">
        <v>6</v>
      </c>
      <c r="C14" s="5" t="s">
        <v>26</v>
      </c>
      <c r="D14" s="5" t="s">
        <v>27</v>
      </c>
      <c r="E14" s="5" t="s">
        <v>9</v>
      </c>
      <c r="F14" s="5">
        <v>1046</v>
      </c>
    </row>
    <row r="15" s="1" customFormat="1" ht="22.5" customHeight="1" spans="1:6">
      <c r="A15" s="5">
        <f>446</f>
        <v>446</v>
      </c>
      <c r="B15" s="5" t="s">
        <v>6</v>
      </c>
      <c r="C15" s="5" t="s">
        <v>10</v>
      </c>
      <c r="D15" s="5" t="s">
        <v>28</v>
      </c>
      <c r="E15" s="5" t="s">
        <v>9</v>
      </c>
      <c r="F15" s="5">
        <v>450</v>
      </c>
    </row>
    <row r="16" s="1" customFormat="1" ht="22.5" customHeight="1" spans="1:6">
      <c r="A16" s="5">
        <f>458</f>
        <v>458</v>
      </c>
      <c r="B16" s="5" t="s">
        <v>6</v>
      </c>
      <c r="C16" s="5" t="s">
        <v>7</v>
      </c>
      <c r="D16" s="5" t="s">
        <v>29</v>
      </c>
      <c r="E16" s="5" t="s">
        <v>16</v>
      </c>
      <c r="F16" s="5">
        <v>456</v>
      </c>
    </row>
    <row r="17" s="1" customFormat="1" ht="22.5" customHeight="1" spans="1:6">
      <c r="A17" s="5">
        <f>509</f>
        <v>509</v>
      </c>
      <c r="B17" s="5" t="s">
        <v>6</v>
      </c>
      <c r="C17" s="5" t="s">
        <v>13</v>
      </c>
      <c r="D17" s="5" t="s">
        <v>30</v>
      </c>
      <c r="E17" s="5" t="s">
        <v>16</v>
      </c>
      <c r="F17" s="5">
        <v>400</v>
      </c>
    </row>
    <row r="18" s="1" customFormat="1" ht="22.5" customHeight="1" spans="1:6">
      <c r="A18" s="5">
        <f>518</f>
        <v>518</v>
      </c>
      <c r="B18" s="5" t="s">
        <v>6</v>
      </c>
      <c r="C18" s="5" t="s">
        <v>26</v>
      </c>
      <c r="D18" s="5" t="s">
        <v>31</v>
      </c>
      <c r="E18" s="5" t="s">
        <v>9</v>
      </c>
      <c r="F18" s="5">
        <v>980</v>
      </c>
    </row>
    <row r="19" s="1" customFormat="1" ht="22.5" customHeight="1" spans="1:6">
      <c r="A19" s="5">
        <f>565</f>
        <v>565</v>
      </c>
      <c r="B19" s="5" t="s">
        <v>6</v>
      </c>
      <c r="C19" s="5" t="s">
        <v>7</v>
      </c>
      <c r="D19" s="5" t="s">
        <v>32</v>
      </c>
      <c r="E19" s="5" t="s">
        <v>16</v>
      </c>
      <c r="F19" s="5">
        <v>456</v>
      </c>
    </row>
    <row r="20" s="1" customFormat="1" ht="22.5" customHeight="1" spans="1:6">
      <c r="A20" s="5">
        <f>597</f>
        <v>597</v>
      </c>
      <c r="B20" s="5" t="s">
        <v>6</v>
      </c>
      <c r="C20" s="5" t="s">
        <v>13</v>
      </c>
      <c r="D20" s="5" t="s">
        <v>33</v>
      </c>
      <c r="E20" s="5" t="s">
        <v>9</v>
      </c>
      <c r="F20" s="5">
        <v>517</v>
      </c>
    </row>
    <row r="21" s="1" customFormat="1" ht="22.5" customHeight="1" spans="1:6">
      <c r="A21" s="5">
        <f>614</f>
        <v>614</v>
      </c>
      <c r="B21" s="5" t="s">
        <v>6</v>
      </c>
      <c r="C21" s="5" t="s">
        <v>34</v>
      </c>
      <c r="D21" s="5" t="s">
        <v>35</v>
      </c>
      <c r="E21" s="5" t="s">
        <v>16</v>
      </c>
      <c r="F21" s="5">
        <v>456</v>
      </c>
    </row>
    <row r="22" s="1" customFormat="1" ht="22.5" customHeight="1" spans="1:6">
      <c r="A22" s="5">
        <f>622</f>
        <v>622</v>
      </c>
      <c r="B22" s="5" t="s">
        <v>6</v>
      </c>
      <c r="C22" s="5" t="s">
        <v>13</v>
      </c>
      <c r="D22" s="5" t="s">
        <v>36</v>
      </c>
      <c r="E22" s="5" t="s">
        <v>9</v>
      </c>
      <c r="F22" s="5">
        <v>980</v>
      </c>
    </row>
    <row r="23" s="1" customFormat="1" ht="22.5" customHeight="1" spans="1:6">
      <c r="A23" s="5">
        <f>640</f>
        <v>640</v>
      </c>
      <c r="B23" s="5" t="s">
        <v>6</v>
      </c>
      <c r="C23" s="5" t="s">
        <v>37</v>
      </c>
      <c r="D23" s="5" t="s">
        <v>38</v>
      </c>
      <c r="E23" s="5" t="s">
        <v>9</v>
      </c>
      <c r="F23" s="5">
        <v>980</v>
      </c>
    </row>
    <row r="24" s="1" customFormat="1" ht="22.5" customHeight="1" spans="1:6">
      <c r="A24" s="5">
        <f>671</f>
        <v>671</v>
      </c>
      <c r="B24" s="5" t="s">
        <v>6</v>
      </c>
      <c r="C24" s="5" t="s">
        <v>13</v>
      </c>
      <c r="D24" s="5" t="s">
        <v>39</v>
      </c>
      <c r="E24" s="5" t="s">
        <v>16</v>
      </c>
      <c r="F24" s="5">
        <v>456</v>
      </c>
    </row>
    <row r="25" s="1" customFormat="1" ht="22.5" customHeight="1" spans="1:6">
      <c r="A25" s="5">
        <f>691</f>
        <v>691</v>
      </c>
      <c r="B25" s="5" t="s">
        <v>6</v>
      </c>
      <c r="C25" s="5" t="s">
        <v>26</v>
      </c>
      <c r="D25" s="5" t="s">
        <v>40</v>
      </c>
      <c r="E25" s="5" t="s">
        <v>16</v>
      </c>
      <c r="F25" s="5">
        <v>780</v>
      </c>
    </row>
    <row r="26" s="1" customFormat="1" ht="22.5" customHeight="1" spans="1:6">
      <c r="A26" s="5">
        <f>706</f>
        <v>706</v>
      </c>
      <c r="B26" s="5" t="s">
        <v>6</v>
      </c>
      <c r="C26" s="5" t="s">
        <v>26</v>
      </c>
      <c r="D26" s="5" t="s">
        <v>41</v>
      </c>
      <c r="E26" s="5" t="s">
        <v>9</v>
      </c>
      <c r="F26" s="5">
        <v>1303</v>
      </c>
    </row>
    <row r="27" s="1" customFormat="1" ht="22.5" customHeight="1" spans="1:6">
      <c r="A27" s="5">
        <f>717</f>
        <v>717</v>
      </c>
      <c r="B27" s="5" t="s">
        <v>6</v>
      </c>
      <c r="C27" s="5" t="s">
        <v>10</v>
      </c>
      <c r="D27" s="5" t="s">
        <v>42</v>
      </c>
      <c r="E27" s="5" t="s">
        <v>9</v>
      </c>
      <c r="F27" s="5">
        <v>523</v>
      </c>
    </row>
    <row r="28" s="1" customFormat="1" ht="22.5" customHeight="1" spans="1:6">
      <c r="A28" s="5">
        <f>737</f>
        <v>737</v>
      </c>
      <c r="B28" s="5" t="s">
        <v>6</v>
      </c>
      <c r="C28" s="5" t="s">
        <v>17</v>
      </c>
      <c r="D28" s="5" t="s">
        <v>43</v>
      </c>
      <c r="E28" s="5" t="s">
        <v>9</v>
      </c>
      <c r="F28" s="5">
        <v>455</v>
      </c>
    </row>
    <row r="29" s="1" customFormat="1" ht="22.5" customHeight="1" spans="1:6">
      <c r="A29" s="5">
        <f>788</f>
        <v>788</v>
      </c>
      <c r="B29" s="5" t="s">
        <v>6</v>
      </c>
      <c r="C29" s="5" t="s">
        <v>26</v>
      </c>
      <c r="D29" s="5" t="s">
        <v>44</v>
      </c>
      <c r="E29" s="5" t="s">
        <v>16</v>
      </c>
      <c r="F29" s="5">
        <v>456</v>
      </c>
    </row>
    <row r="30" s="1" customFormat="1" ht="22.5" customHeight="1" spans="1:6">
      <c r="A30" s="5">
        <f>804</f>
        <v>804</v>
      </c>
      <c r="B30" s="5" t="s">
        <v>6</v>
      </c>
      <c r="C30" s="5" t="s">
        <v>7</v>
      </c>
      <c r="D30" s="5" t="s">
        <v>45</v>
      </c>
      <c r="E30" s="5" t="s">
        <v>9</v>
      </c>
      <c r="F30" s="5">
        <v>523</v>
      </c>
    </row>
    <row r="31" s="1" customFormat="1" ht="22.5" customHeight="1" spans="1:6">
      <c r="A31" s="5">
        <f>850</f>
        <v>850</v>
      </c>
      <c r="B31" s="5" t="s">
        <v>6</v>
      </c>
      <c r="C31" s="5" t="s">
        <v>7</v>
      </c>
      <c r="D31" s="5" t="s">
        <v>46</v>
      </c>
      <c r="E31" s="5" t="s">
        <v>9</v>
      </c>
      <c r="F31" s="5">
        <v>980</v>
      </c>
    </row>
    <row r="32" s="1" customFormat="1" ht="22.5" customHeight="1" spans="1:6">
      <c r="A32" s="5">
        <f>872</f>
        <v>872</v>
      </c>
      <c r="B32" s="5" t="s">
        <v>6</v>
      </c>
      <c r="C32" s="5" t="s">
        <v>10</v>
      </c>
      <c r="D32" s="5" t="s">
        <v>47</v>
      </c>
      <c r="E32" s="5" t="s">
        <v>9</v>
      </c>
      <c r="F32" s="5">
        <v>980</v>
      </c>
    </row>
    <row r="33" s="1" customFormat="1" ht="22.5" customHeight="1" spans="1:6">
      <c r="A33" s="5">
        <f>898</f>
        <v>898</v>
      </c>
      <c r="B33" s="5" t="s">
        <v>6</v>
      </c>
      <c r="C33" s="5" t="s">
        <v>17</v>
      </c>
      <c r="D33" s="5" t="s">
        <v>48</v>
      </c>
      <c r="E33" s="5" t="s">
        <v>9</v>
      </c>
      <c r="F33" s="5">
        <v>484</v>
      </c>
    </row>
    <row r="34" s="1" customFormat="1" ht="22.5" customHeight="1" spans="1:6">
      <c r="A34" s="5">
        <f>905</f>
        <v>905</v>
      </c>
      <c r="B34" s="5" t="s">
        <v>6</v>
      </c>
      <c r="C34" s="5" t="s">
        <v>17</v>
      </c>
      <c r="D34" s="5" t="s">
        <v>49</v>
      </c>
      <c r="E34" s="5" t="s">
        <v>16</v>
      </c>
      <c r="F34" s="5">
        <v>912</v>
      </c>
    </row>
    <row r="35" s="1" customFormat="1" ht="22.5" customHeight="1" spans="1:6">
      <c r="A35" s="5">
        <f>1006</f>
        <v>1006</v>
      </c>
      <c r="B35" s="5" t="s">
        <v>6</v>
      </c>
      <c r="C35" s="5" t="s">
        <v>10</v>
      </c>
      <c r="D35" s="5" t="s">
        <v>50</v>
      </c>
      <c r="E35" s="5" t="s">
        <v>16</v>
      </c>
      <c r="F35" s="5">
        <v>456</v>
      </c>
    </row>
    <row r="36" s="1" customFormat="1" ht="22.5" customHeight="1" spans="1:6">
      <c r="A36" s="5">
        <f>1047</f>
        <v>1047</v>
      </c>
      <c r="B36" s="5" t="s">
        <v>6</v>
      </c>
      <c r="C36" s="5" t="s">
        <v>10</v>
      </c>
      <c r="D36" s="5" t="s">
        <v>51</v>
      </c>
      <c r="E36" s="5" t="s">
        <v>9</v>
      </c>
      <c r="F36" s="5">
        <v>523</v>
      </c>
    </row>
    <row r="37" s="1" customFormat="1" ht="22.5" customHeight="1" spans="1:6">
      <c r="A37" s="5">
        <f>1054</f>
        <v>1054</v>
      </c>
      <c r="B37" s="5" t="s">
        <v>6</v>
      </c>
      <c r="C37" s="5" t="s">
        <v>10</v>
      </c>
      <c r="D37" s="5" t="s">
        <v>52</v>
      </c>
      <c r="E37" s="5" t="s">
        <v>9</v>
      </c>
      <c r="F37" s="5">
        <v>980</v>
      </c>
    </row>
    <row r="38" s="1" customFormat="1" ht="22.5" customHeight="1" spans="1:6">
      <c r="A38" s="5">
        <f>1074</f>
        <v>1074</v>
      </c>
      <c r="B38" s="5" t="s">
        <v>6</v>
      </c>
      <c r="C38" s="5" t="s">
        <v>26</v>
      </c>
      <c r="D38" s="5" t="s">
        <v>53</v>
      </c>
      <c r="E38" s="5" t="s">
        <v>9</v>
      </c>
      <c r="F38" s="5">
        <v>523</v>
      </c>
    </row>
    <row r="39" s="1" customFormat="1" ht="22.5" customHeight="1" spans="1:6">
      <c r="A39" s="5">
        <f>1078</f>
        <v>1078</v>
      </c>
      <c r="B39" s="5" t="s">
        <v>6</v>
      </c>
      <c r="C39" s="5" t="s">
        <v>34</v>
      </c>
      <c r="D39" s="5" t="s">
        <v>54</v>
      </c>
      <c r="E39" s="5" t="s">
        <v>16</v>
      </c>
      <c r="F39" s="5">
        <v>396</v>
      </c>
    </row>
    <row r="40" s="1" customFormat="1" ht="22.5" customHeight="1" spans="1:6">
      <c r="A40" s="5">
        <f>1088</f>
        <v>1088</v>
      </c>
      <c r="B40" s="5" t="s">
        <v>6</v>
      </c>
      <c r="C40" s="5" t="s">
        <v>34</v>
      </c>
      <c r="D40" s="5" t="s">
        <v>55</v>
      </c>
      <c r="E40" s="5" t="s">
        <v>16</v>
      </c>
      <c r="F40" s="5">
        <v>456</v>
      </c>
    </row>
    <row r="41" s="1" customFormat="1" ht="22.5" customHeight="1" spans="1:6">
      <c r="A41" s="5">
        <f>1089</f>
        <v>1089</v>
      </c>
      <c r="B41" s="5" t="s">
        <v>6</v>
      </c>
      <c r="C41" s="5" t="s">
        <v>17</v>
      </c>
      <c r="D41" s="5" t="s">
        <v>56</v>
      </c>
      <c r="E41" s="5" t="s">
        <v>9</v>
      </c>
      <c r="F41" s="5">
        <v>523</v>
      </c>
    </row>
    <row r="42" s="1" customFormat="1" ht="22.5" customHeight="1" spans="1:6">
      <c r="A42" s="5">
        <f>1130</f>
        <v>1130</v>
      </c>
      <c r="B42" s="5" t="s">
        <v>6</v>
      </c>
      <c r="C42" s="5" t="s">
        <v>34</v>
      </c>
      <c r="D42" s="5" t="s">
        <v>57</v>
      </c>
      <c r="E42" s="5" t="s">
        <v>16</v>
      </c>
      <c r="F42" s="5">
        <v>456</v>
      </c>
    </row>
    <row r="43" s="1" customFormat="1" ht="22.5" customHeight="1" spans="1:6">
      <c r="A43" s="5">
        <f>1218</f>
        <v>1218</v>
      </c>
      <c r="B43" s="5" t="s">
        <v>6</v>
      </c>
      <c r="C43" s="5" t="s">
        <v>10</v>
      </c>
      <c r="D43" s="5" t="s">
        <v>58</v>
      </c>
      <c r="E43" s="5" t="s">
        <v>16</v>
      </c>
      <c r="F43" s="5">
        <v>912</v>
      </c>
    </row>
    <row r="44" s="1" customFormat="1" ht="22.5" customHeight="1" spans="1:6">
      <c r="A44" s="5">
        <f>1223</f>
        <v>1223</v>
      </c>
      <c r="B44" s="5" t="s">
        <v>6</v>
      </c>
      <c r="C44" s="5" t="s">
        <v>10</v>
      </c>
      <c r="D44" s="5" t="s">
        <v>59</v>
      </c>
      <c r="E44" s="5" t="s">
        <v>16</v>
      </c>
      <c r="F44" s="5">
        <v>912</v>
      </c>
    </row>
    <row r="45" s="1" customFormat="1" ht="22.5" customHeight="1" spans="1:6">
      <c r="A45" s="5">
        <f>1297</f>
        <v>1297</v>
      </c>
      <c r="B45" s="5" t="s">
        <v>6</v>
      </c>
      <c r="C45" s="5" t="s">
        <v>34</v>
      </c>
      <c r="D45" s="5" t="s">
        <v>60</v>
      </c>
      <c r="E45" s="5" t="s">
        <v>9</v>
      </c>
      <c r="F45" s="5">
        <v>512</v>
      </c>
    </row>
    <row r="46" s="1" customFormat="1" ht="22.5" customHeight="1" spans="1:6">
      <c r="A46" s="5">
        <f>1308</f>
        <v>1308</v>
      </c>
      <c r="B46" s="5" t="s">
        <v>6</v>
      </c>
      <c r="C46" s="5" t="s">
        <v>10</v>
      </c>
      <c r="D46" s="5" t="s">
        <v>61</v>
      </c>
      <c r="E46" s="5" t="s">
        <v>9</v>
      </c>
      <c r="F46" s="5">
        <v>887</v>
      </c>
    </row>
    <row r="47" s="1" customFormat="1" ht="22.5" customHeight="1" spans="1:6">
      <c r="A47" s="5">
        <f>1325</f>
        <v>1325</v>
      </c>
      <c r="B47" s="5" t="s">
        <v>6</v>
      </c>
      <c r="C47" s="5" t="s">
        <v>10</v>
      </c>
      <c r="D47" s="5" t="s">
        <v>62</v>
      </c>
      <c r="E47" s="5" t="s">
        <v>16</v>
      </c>
      <c r="F47" s="5">
        <v>466</v>
      </c>
    </row>
    <row r="48" s="1" customFormat="1" ht="22.5" customHeight="1" spans="1:6">
      <c r="A48" s="5">
        <f>1329</f>
        <v>1329</v>
      </c>
      <c r="B48" s="5" t="s">
        <v>6</v>
      </c>
      <c r="C48" s="5" t="s">
        <v>13</v>
      </c>
      <c r="D48" s="5" t="s">
        <v>63</v>
      </c>
      <c r="E48" s="5" t="s">
        <v>16</v>
      </c>
      <c r="F48" s="5">
        <v>456</v>
      </c>
    </row>
    <row r="49" s="1" customFormat="1" ht="22.5" customHeight="1" spans="1:6">
      <c r="A49" s="5">
        <f>1337</f>
        <v>1337</v>
      </c>
      <c r="B49" s="5" t="s">
        <v>6</v>
      </c>
      <c r="C49" s="5" t="s">
        <v>17</v>
      </c>
      <c r="D49" s="5" t="s">
        <v>64</v>
      </c>
      <c r="E49" s="5" t="s">
        <v>9</v>
      </c>
      <c r="F49" s="5">
        <v>848</v>
      </c>
    </row>
    <row r="50" s="1" customFormat="1" ht="22.5" customHeight="1" spans="1:6">
      <c r="A50" s="5">
        <f>1476</f>
        <v>1476</v>
      </c>
      <c r="B50" s="5" t="s">
        <v>6</v>
      </c>
      <c r="C50" s="5" t="s">
        <v>26</v>
      </c>
      <c r="D50" s="5" t="s">
        <v>65</v>
      </c>
      <c r="E50" s="5" t="s">
        <v>9</v>
      </c>
      <c r="F50" s="5">
        <v>2281</v>
      </c>
    </row>
    <row r="51" s="1" customFormat="1" ht="22.5" customHeight="1" spans="1:6">
      <c r="A51" s="5">
        <f>1488</f>
        <v>1488</v>
      </c>
      <c r="B51" s="5" t="s">
        <v>6</v>
      </c>
      <c r="C51" s="5" t="s">
        <v>7</v>
      </c>
      <c r="D51" s="5" t="s">
        <v>66</v>
      </c>
      <c r="E51" s="5" t="s">
        <v>16</v>
      </c>
      <c r="F51" s="5">
        <v>456</v>
      </c>
    </row>
    <row r="52" s="1" customFormat="1" ht="22.5" customHeight="1" spans="1:6">
      <c r="A52" s="5">
        <f>1498</f>
        <v>1498</v>
      </c>
      <c r="B52" s="5" t="s">
        <v>6</v>
      </c>
      <c r="C52" s="5" t="s">
        <v>26</v>
      </c>
      <c r="D52" s="5" t="s">
        <v>67</v>
      </c>
      <c r="E52" s="5" t="s">
        <v>16</v>
      </c>
      <c r="F52" s="5">
        <v>486</v>
      </c>
    </row>
    <row r="53" s="1" customFormat="1" ht="22.5" customHeight="1" spans="1:6">
      <c r="A53" s="5">
        <f>1517</f>
        <v>1517</v>
      </c>
      <c r="B53" s="5" t="s">
        <v>6</v>
      </c>
      <c r="C53" s="5" t="s">
        <v>7</v>
      </c>
      <c r="D53" s="5" t="s">
        <v>68</v>
      </c>
      <c r="E53" s="5" t="s">
        <v>16</v>
      </c>
      <c r="F53" s="5">
        <v>456</v>
      </c>
    </row>
    <row r="54" s="1" customFormat="1" ht="22.5" customHeight="1" spans="1:6">
      <c r="A54" s="5">
        <f>1529</f>
        <v>1529</v>
      </c>
      <c r="B54" s="5" t="s">
        <v>6</v>
      </c>
      <c r="C54" s="5" t="s">
        <v>13</v>
      </c>
      <c r="D54" s="5" t="s">
        <v>69</v>
      </c>
      <c r="E54" s="5" t="s">
        <v>16</v>
      </c>
      <c r="F54" s="5">
        <v>456</v>
      </c>
    </row>
    <row r="55" s="1" customFormat="1" ht="22.5" customHeight="1" spans="1:6">
      <c r="A55" s="5">
        <f>1589</f>
        <v>1589</v>
      </c>
      <c r="B55" s="5" t="s">
        <v>6</v>
      </c>
      <c r="C55" s="5" t="s">
        <v>10</v>
      </c>
      <c r="D55" s="5" t="s">
        <v>70</v>
      </c>
      <c r="E55" s="5" t="s">
        <v>16</v>
      </c>
      <c r="F55" s="5">
        <v>456</v>
      </c>
    </row>
    <row r="56" s="1" customFormat="1" ht="22.5" customHeight="1" spans="1:6">
      <c r="A56" s="5">
        <f>1628</f>
        <v>1628</v>
      </c>
      <c r="B56" s="5" t="s">
        <v>6</v>
      </c>
      <c r="C56" s="5" t="s">
        <v>10</v>
      </c>
      <c r="D56" s="5" t="s">
        <v>71</v>
      </c>
      <c r="E56" s="5" t="s">
        <v>16</v>
      </c>
      <c r="F56" s="5">
        <v>456</v>
      </c>
    </row>
    <row r="57" s="1" customFormat="1" ht="22.5" customHeight="1" spans="1:6">
      <c r="A57" s="5">
        <f>1645</f>
        <v>1645</v>
      </c>
      <c r="B57" s="5" t="s">
        <v>6</v>
      </c>
      <c r="C57" s="5" t="s">
        <v>37</v>
      </c>
      <c r="D57" s="5" t="s">
        <v>72</v>
      </c>
      <c r="E57" s="5" t="s">
        <v>16</v>
      </c>
      <c r="F57" s="5">
        <v>456</v>
      </c>
    </row>
    <row r="58" s="1" customFormat="1" ht="22.5" customHeight="1" spans="1:6">
      <c r="A58" s="5">
        <f>1659</f>
        <v>1659</v>
      </c>
      <c r="B58" s="5" t="s">
        <v>6</v>
      </c>
      <c r="C58" s="5" t="s">
        <v>7</v>
      </c>
      <c r="D58" s="5" t="s">
        <v>73</v>
      </c>
      <c r="E58" s="5" t="s">
        <v>9</v>
      </c>
      <c r="F58" s="5">
        <v>920</v>
      </c>
    </row>
    <row r="59" s="1" customFormat="1" ht="22.5" customHeight="1" spans="1:6">
      <c r="A59" s="5">
        <f>1696</f>
        <v>1696</v>
      </c>
      <c r="B59" s="5" t="s">
        <v>6</v>
      </c>
      <c r="C59" s="5" t="s">
        <v>26</v>
      </c>
      <c r="D59" s="5" t="s">
        <v>74</v>
      </c>
      <c r="E59" s="5" t="s">
        <v>9</v>
      </c>
      <c r="F59" s="5">
        <v>486</v>
      </c>
    </row>
    <row r="60" s="1" customFormat="1" ht="22.5" customHeight="1" spans="1:6">
      <c r="A60" s="5">
        <f>1709</f>
        <v>1709</v>
      </c>
      <c r="B60" s="5" t="s">
        <v>6</v>
      </c>
      <c r="C60" s="5" t="s">
        <v>37</v>
      </c>
      <c r="D60" s="5" t="s">
        <v>75</v>
      </c>
      <c r="E60" s="5" t="s">
        <v>16</v>
      </c>
      <c r="F60" s="5">
        <v>466</v>
      </c>
    </row>
    <row r="61" s="1" customFormat="1" ht="22.5" customHeight="1" spans="1:6">
      <c r="A61" s="5">
        <f>1712</f>
        <v>1712</v>
      </c>
      <c r="B61" s="5" t="s">
        <v>6</v>
      </c>
      <c r="C61" s="5" t="s">
        <v>7</v>
      </c>
      <c r="D61" s="5" t="s">
        <v>76</v>
      </c>
      <c r="E61" s="5" t="s">
        <v>16</v>
      </c>
      <c r="F61" s="5">
        <v>456</v>
      </c>
    </row>
    <row r="62" s="1" customFormat="1" ht="22.5" customHeight="1" spans="1:6">
      <c r="A62" s="5">
        <f>1750</f>
        <v>1750</v>
      </c>
      <c r="B62" s="5" t="s">
        <v>6</v>
      </c>
      <c r="C62" s="5" t="s">
        <v>26</v>
      </c>
      <c r="D62" s="5" t="s">
        <v>77</v>
      </c>
      <c r="E62" s="5" t="s">
        <v>9</v>
      </c>
      <c r="F62" s="5">
        <v>1046</v>
      </c>
    </row>
    <row r="63" s="1" customFormat="1" ht="22.5" customHeight="1" spans="1:6">
      <c r="A63" s="5">
        <f>1816</f>
        <v>1816</v>
      </c>
      <c r="B63" s="5" t="s">
        <v>6</v>
      </c>
      <c r="C63" s="5" t="s">
        <v>10</v>
      </c>
      <c r="D63" s="5" t="s">
        <v>78</v>
      </c>
      <c r="E63" s="5" t="s">
        <v>9</v>
      </c>
      <c r="F63" s="5">
        <v>980</v>
      </c>
    </row>
    <row r="64" s="1" customFormat="1" ht="22.5" customHeight="1" spans="1:6">
      <c r="A64" s="5">
        <f>1822</f>
        <v>1822</v>
      </c>
      <c r="B64" s="5" t="s">
        <v>6</v>
      </c>
      <c r="C64" s="5" t="s">
        <v>13</v>
      </c>
      <c r="D64" s="5" t="s">
        <v>79</v>
      </c>
      <c r="E64" s="5" t="s">
        <v>16</v>
      </c>
      <c r="F64" s="5">
        <v>466</v>
      </c>
    </row>
    <row r="65" s="1" customFormat="1" ht="22.5" customHeight="1" spans="1:6">
      <c r="A65" s="5">
        <f>1833</f>
        <v>1833</v>
      </c>
      <c r="B65" s="5" t="s">
        <v>6</v>
      </c>
      <c r="C65" s="5" t="s">
        <v>7</v>
      </c>
      <c r="D65" s="5" t="s">
        <v>80</v>
      </c>
      <c r="E65" s="5" t="s">
        <v>16</v>
      </c>
      <c r="F65" s="5">
        <v>948</v>
      </c>
    </row>
    <row r="66" s="1" customFormat="1" ht="22.5" customHeight="1" spans="1:6">
      <c r="A66" s="5">
        <f>1846</f>
        <v>1846</v>
      </c>
      <c r="B66" s="5" t="s">
        <v>6</v>
      </c>
      <c r="C66" s="5" t="s">
        <v>26</v>
      </c>
      <c r="D66" s="5" t="s">
        <v>81</v>
      </c>
      <c r="E66" s="5" t="s">
        <v>16</v>
      </c>
      <c r="F66" s="5">
        <v>456</v>
      </c>
    </row>
    <row r="67" s="1" customFormat="1" ht="22.5" customHeight="1" spans="1:6">
      <c r="A67" s="5">
        <f>1878</f>
        <v>1878</v>
      </c>
      <c r="B67" s="5" t="s">
        <v>6</v>
      </c>
      <c r="C67" s="5" t="s">
        <v>7</v>
      </c>
      <c r="D67" s="5" t="s">
        <v>82</v>
      </c>
      <c r="E67" s="5" t="s">
        <v>9</v>
      </c>
      <c r="F67" s="5">
        <v>523</v>
      </c>
    </row>
    <row r="68" s="1" customFormat="1" ht="22.5" customHeight="1" spans="1:6">
      <c r="A68" s="5">
        <f>1880</f>
        <v>1880</v>
      </c>
      <c r="B68" s="5" t="s">
        <v>6</v>
      </c>
      <c r="C68" s="5" t="s">
        <v>10</v>
      </c>
      <c r="D68" s="5" t="s">
        <v>83</v>
      </c>
      <c r="E68" s="5" t="s">
        <v>9</v>
      </c>
      <c r="F68" s="5">
        <v>523</v>
      </c>
    </row>
    <row r="69" s="1" customFormat="1" ht="22.5" customHeight="1" spans="1:6">
      <c r="A69" s="5">
        <f>1918</f>
        <v>1918</v>
      </c>
      <c r="B69" s="5" t="s">
        <v>6</v>
      </c>
      <c r="C69" s="5" t="s">
        <v>26</v>
      </c>
      <c r="D69" s="5" t="s">
        <v>84</v>
      </c>
      <c r="E69" s="5" t="s">
        <v>16</v>
      </c>
      <c r="F69" s="5">
        <v>456</v>
      </c>
    </row>
    <row r="70" s="1" customFormat="1" ht="22.5" customHeight="1" spans="1:6">
      <c r="A70" s="5">
        <f>1927</f>
        <v>1927</v>
      </c>
      <c r="B70" s="5" t="s">
        <v>6</v>
      </c>
      <c r="C70" s="5" t="s">
        <v>7</v>
      </c>
      <c r="D70" s="5" t="s">
        <v>85</v>
      </c>
      <c r="E70" s="5" t="s">
        <v>9</v>
      </c>
      <c r="F70" s="5">
        <v>458</v>
      </c>
    </row>
    <row r="71" s="1" customFormat="1" ht="22.5" customHeight="1" spans="1:6">
      <c r="A71" s="5">
        <f>1979</f>
        <v>1979</v>
      </c>
      <c r="B71" s="5" t="s">
        <v>6</v>
      </c>
      <c r="C71" s="5" t="s">
        <v>10</v>
      </c>
      <c r="D71" s="5" t="s">
        <v>64</v>
      </c>
      <c r="E71" s="5" t="s">
        <v>16</v>
      </c>
      <c r="F71" s="5">
        <v>456</v>
      </c>
    </row>
    <row r="72" s="1" customFormat="1" ht="22.5" customHeight="1" spans="1:6">
      <c r="A72" s="5">
        <f>1986</f>
        <v>1986</v>
      </c>
      <c r="B72" s="5" t="s">
        <v>6</v>
      </c>
      <c r="C72" s="5" t="s">
        <v>17</v>
      </c>
      <c r="D72" s="5" t="s">
        <v>86</v>
      </c>
      <c r="E72" s="5" t="s">
        <v>9</v>
      </c>
      <c r="F72" s="5">
        <v>1046</v>
      </c>
    </row>
    <row r="73" s="1" customFormat="1" ht="22.5" customHeight="1" spans="1:6">
      <c r="A73" s="5">
        <f>1993</f>
        <v>1993</v>
      </c>
      <c r="B73" s="5" t="s">
        <v>6</v>
      </c>
      <c r="C73" s="5" t="s">
        <v>10</v>
      </c>
      <c r="D73" s="5" t="s">
        <v>87</v>
      </c>
      <c r="E73" s="5" t="s">
        <v>16</v>
      </c>
      <c r="F73" s="5">
        <v>456</v>
      </c>
    </row>
    <row r="74" s="1" customFormat="1" ht="22.5" customHeight="1" spans="1:6">
      <c r="A74" s="5">
        <f>2017</f>
        <v>2017</v>
      </c>
      <c r="B74" s="5" t="s">
        <v>6</v>
      </c>
      <c r="C74" s="5" t="s">
        <v>26</v>
      </c>
      <c r="D74" s="5" t="s">
        <v>88</v>
      </c>
      <c r="E74" s="5" t="s">
        <v>16</v>
      </c>
      <c r="F74" s="5">
        <v>912</v>
      </c>
    </row>
    <row r="75" s="1" customFormat="1" ht="22.5" customHeight="1" spans="1:6">
      <c r="A75" s="5">
        <f>2066</f>
        <v>2066</v>
      </c>
      <c r="B75" s="5" t="s">
        <v>6</v>
      </c>
      <c r="C75" s="5" t="s">
        <v>37</v>
      </c>
      <c r="D75" s="5" t="s">
        <v>89</v>
      </c>
      <c r="E75" s="5" t="s">
        <v>9</v>
      </c>
      <c r="F75" s="5">
        <v>867</v>
      </c>
    </row>
    <row r="76" s="1" customFormat="1" ht="22.5" customHeight="1" spans="1:6">
      <c r="A76" s="5">
        <f>2093</f>
        <v>2093</v>
      </c>
      <c r="B76" s="5" t="s">
        <v>6</v>
      </c>
      <c r="C76" s="5" t="s">
        <v>26</v>
      </c>
      <c r="D76" s="5" t="s">
        <v>90</v>
      </c>
      <c r="E76" s="5" t="s">
        <v>9</v>
      </c>
      <c r="F76" s="5">
        <v>523</v>
      </c>
    </row>
    <row r="77" s="1" customFormat="1" ht="22.5" customHeight="1" spans="1:6">
      <c r="A77" s="5">
        <f>2105</f>
        <v>2105</v>
      </c>
      <c r="B77" s="5" t="s">
        <v>6</v>
      </c>
      <c r="C77" s="5" t="s">
        <v>17</v>
      </c>
      <c r="D77" s="5" t="s">
        <v>91</v>
      </c>
      <c r="E77" s="5" t="s">
        <v>9</v>
      </c>
      <c r="F77" s="5">
        <v>942</v>
      </c>
    </row>
    <row r="78" s="1" customFormat="1" ht="22.5" customHeight="1" spans="1:6">
      <c r="A78" s="5">
        <f>2112</f>
        <v>2112</v>
      </c>
      <c r="B78" s="5" t="s">
        <v>6</v>
      </c>
      <c r="C78" s="5" t="s">
        <v>10</v>
      </c>
      <c r="D78" s="5" t="s">
        <v>92</v>
      </c>
      <c r="E78" s="5" t="s">
        <v>16</v>
      </c>
      <c r="F78" s="5">
        <v>450</v>
      </c>
    </row>
    <row r="79" s="1" customFormat="1" ht="22.5" customHeight="1" spans="1:6">
      <c r="A79" s="5">
        <f>2124</f>
        <v>2124</v>
      </c>
      <c r="B79" s="5" t="s">
        <v>6</v>
      </c>
      <c r="C79" s="5" t="s">
        <v>10</v>
      </c>
      <c r="D79" s="5" t="s">
        <v>93</v>
      </c>
      <c r="E79" s="5" t="s">
        <v>16</v>
      </c>
      <c r="F79" s="5">
        <v>456</v>
      </c>
    </row>
    <row r="80" s="1" customFormat="1" ht="22.5" customHeight="1" spans="1:6">
      <c r="A80" s="5">
        <f>2138</f>
        <v>2138</v>
      </c>
      <c r="B80" s="5" t="s">
        <v>6</v>
      </c>
      <c r="C80" s="5" t="s">
        <v>10</v>
      </c>
      <c r="D80" s="5" t="s">
        <v>94</v>
      </c>
      <c r="E80" s="5" t="s">
        <v>16</v>
      </c>
      <c r="F80" s="5">
        <v>456</v>
      </c>
    </row>
    <row r="81" s="1" customFormat="1" ht="22.5" customHeight="1" spans="1:6">
      <c r="A81" s="5">
        <f>2153</f>
        <v>2153</v>
      </c>
      <c r="B81" s="5" t="s">
        <v>6</v>
      </c>
      <c r="C81" s="5" t="s">
        <v>26</v>
      </c>
      <c r="D81" s="5" t="s">
        <v>95</v>
      </c>
      <c r="E81" s="5" t="s">
        <v>16</v>
      </c>
      <c r="F81" s="5">
        <v>456</v>
      </c>
    </row>
    <row r="82" s="1" customFormat="1" ht="22.5" customHeight="1" spans="1:6">
      <c r="A82" s="5">
        <f>2163</f>
        <v>2163</v>
      </c>
      <c r="B82" s="5" t="s">
        <v>6</v>
      </c>
      <c r="C82" s="5" t="s">
        <v>34</v>
      </c>
      <c r="D82" s="5" t="s">
        <v>96</v>
      </c>
      <c r="E82" s="5" t="s">
        <v>16</v>
      </c>
      <c r="F82" s="5">
        <v>450</v>
      </c>
    </row>
    <row r="83" s="1" customFormat="1" ht="22.5" customHeight="1" spans="1:6">
      <c r="A83" s="5">
        <f>2181</f>
        <v>2181</v>
      </c>
      <c r="B83" s="5" t="s">
        <v>6</v>
      </c>
      <c r="C83" s="5" t="s">
        <v>26</v>
      </c>
      <c r="D83" s="5" t="s">
        <v>39</v>
      </c>
      <c r="E83" s="5" t="s">
        <v>9</v>
      </c>
      <c r="F83" s="5">
        <v>523</v>
      </c>
    </row>
    <row r="84" s="1" customFormat="1" ht="22.5" customHeight="1" spans="1:6">
      <c r="A84" s="5">
        <f>2186</f>
        <v>2186</v>
      </c>
      <c r="B84" s="5" t="s">
        <v>6</v>
      </c>
      <c r="C84" s="5" t="s">
        <v>37</v>
      </c>
      <c r="D84" s="5" t="s">
        <v>97</v>
      </c>
      <c r="E84" s="5" t="s">
        <v>16</v>
      </c>
      <c r="F84" s="5">
        <v>456</v>
      </c>
    </row>
    <row r="85" s="1" customFormat="1" ht="22.5" customHeight="1" spans="1:6">
      <c r="A85" s="5">
        <f>2228</f>
        <v>2228</v>
      </c>
      <c r="B85" s="5" t="s">
        <v>6</v>
      </c>
      <c r="C85" s="5" t="s">
        <v>26</v>
      </c>
      <c r="D85" s="5" t="s">
        <v>98</v>
      </c>
      <c r="E85" s="5" t="s">
        <v>9</v>
      </c>
      <c r="F85" s="5">
        <v>523</v>
      </c>
    </row>
    <row r="86" s="1" customFormat="1" ht="22.5" customHeight="1" spans="1:6">
      <c r="A86" s="5">
        <f>2365</f>
        <v>2365</v>
      </c>
      <c r="B86" s="5" t="s">
        <v>6</v>
      </c>
      <c r="C86" s="5" t="s">
        <v>7</v>
      </c>
      <c r="D86" s="5" t="s">
        <v>74</v>
      </c>
      <c r="E86" s="5" t="s">
        <v>16</v>
      </c>
      <c r="F86" s="5">
        <v>456</v>
      </c>
    </row>
    <row r="87" s="1" customFormat="1" ht="22.5" customHeight="1" spans="1:6">
      <c r="A87" s="5">
        <f>2398</f>
        <v>2398</v>
      </c>
      <c r="B87" s="5" t="s">
        <v>6</v>
      </c>
      <c r="C87" s="5" t="s">
        <v>17</v>
      </c>
      <c r="D87" s="5" t="s">
        <v>99</v>
      </c>
      <c r="E87" s="5" t="s">
        <v>16</v>
      </c>
      <c r="F87" s="5">
        <v>456</v>
      </c>
    </row>
    <row r="88" s="1" customFormat="1" ht="22.5" customHeight="1" spans="1:6">
      <c r="A88" s="5">
        <f>2408</f>
        <v>2408</v>
      </c>
      <c r="B88" s="5" t="s">
        <v>6</v>
      </c>
      <c r="C88" s="5" t="s">
        <v>26</v>
      </c>
      <c r="D88" s="5" t="s">
        <v>100</v>
      </c>
      <c r="E88" s="5" t="s">
        <v>9</v>
      </c>
      <c r="F88" s="5">
        <v>490</v>
      </c>
    </row>
    <row r="89" s="1" customFormat="1" ht="22.5" customHeight="1" spans="1:6">
      <c r="A89" s="5">
        <f>2459</f>
        <v>2459</v>
      </c>
      <c r="B89" s="5" t="s">
        <v>6</v>
      </c>
      <c r="C89" s="5" t="s">
        <v>10</v>
      </c>
      <c r="D89" s="5" t="s">
        <v>101</v>
      </c>
      <c r="E89" s="5" t="s">
        <v>16</v>
      </c>
      <c r="F89" s="5">
        <v>456</v>
      </c>
    </row>
    <row r="90" s="1" customFormat="1" ht="22.5" customHeight="1" spans="1:6">
      <c r="A90" s="5">
        <f>2584</f>
        <v>2584</v>
      </c>
      <c r="B90" s="5" t="s">
        <v>6</v>
      </c>
      <c r="C90" s="5" t="s">
        <v>10</v>
      </c>
      <c r="D90" s="5" t="s">
        <v>102</v>
      </c>
      <c r="E90" s="5" t="s">
        <v>9</v>
      </c>
      <c r="F90" s="5">
        <v>523</v>
      </c>
    </row>
    <row r="91" s="1" customFormat="1" ht="22.5" customHeight="1" spans="1:6">
      <c r="A91" s="5">
        <f>2585</f>
        <v>2585</v>
      </c>
      <c r="B91" s="5" t="s">
        <v>6</v>
      </c>
      <c r="C91" s="5" t="s">
        <v>19</v>
      </c>
      <c r="D91" s="5" t="s">
        <v>40</v>
      </c>
      <c r="E91" s="5" t="s">
        <v>16</v>
      </c>
      <c r="F91" s="5">
        <v>456</v>
      </c>
    </row>
    <row r="92" s="1" customFormat="1" ht="22.5" customHeight="1" spans="1:6">
      <c r="A92" s="5">
        <f>2665</f>
        <v>2665</v>
      </c>
      <c r="B92" s="5" t="s">
        <v>6</v>
      </c>
      <c r="C92" s="5" t="s">
        <v>26</v>
      </c>
      <c r="D92" s="5" t="s">
        <v>103</v>
      </c>
      <c r="E92" s="5" t="s">
        <v>9</v>
      </c>
      <c r="F92" s="5">
        <v>1046</v>
      </c>
    </row>
    <row r="93" s="1" customFormat="1" ht="22.5" customHeight="1" spans="1:6">
      <c r="A93" s="5">
        <f>2681</f>
        <v>2681</v>
      </c>
      <c r="B93" s="5" t="s">
        <v>6</v>
      </c>
      <c r="C93" s="5" t="s">
        <v>26</v>
      </c>
      <c r="D93" s="5" t="s">
        <v>104</v>
      </c>
      <c r="E93" s="5" t="s">
        <v>16</v>
      </c>
      <c r="F93" s="5">
        <v>456</v>
      </c>
    </row>
    <row r="94" s="1" customFormat="1" ht="22.5" customHeight="1" spans="1:6">
      <c r="A94" s="5">
        <f>2763</f>
        <v>2763</v>
      </c>
      <c r="B94" s="5" t="s">
        <v>6</v>
      </c>
      <c r="C94" s="5" t="s">
        <v>10</v>
      </c>
      <c r="D94" s="5" t="s">
        <v>105</v>
      </c>
      <c r="E94" s="5" t="s">
        <v>9</v>
      </c>
      <c r="F94" s="5">
        <v>523</v>
      </c>
    </row>
    <row r="95" s="1" customFormat="1" ht="22.5" customHeight="1" spans="1:6">
      <c r="A95" s="5">
        <f>2782</f>
        <v>2782</v>
      </c>
      <c r="B95" s="5" t="s">
        <v>6</v>
      </c>
      <c r="C95" s="5" t="s">
        <v>17</v>
      </c>
      <c r="D95" s="5" t="s">
        <v>106</v>
      </c>
      <c r="E95" s="5" t="s">
        <v>16</v>
      </c>
      <c r="F95" s="5">
        <v>912</v>
      </c>
    </row>
    <row r="96" s="1" customFormat="1" ht="22.5" customHeight="1" spans="1:6">
      <c r="A96" s="5">
        <f>2810</f>
        <v>2810</v>
      </c>
      <c r="B96" s="5" t="s">
        <v>6</v>
      </c>
      <c r="C96" s="5" t="s">
        <v>10</v>
      </c>
      <c r="D96" s="5" t="s">
        <v>107</v>
      </c>
      <c r="E96" s="5" t="s">
        <v>16</v>
      </c>
      <c r="F96" s="5">
        <v>456</v>
      </c>
    </row>
    <row r="97" s="1" customFormat="1" ht="22.5" customHeight="1" spans="1:6">
      <c r="A97" s="5">
        <f>2811</f>
        <v>2811</v>
      </c>
      <c r="B97" s="5" t="s">
        <v>6</v>
      </c>
      <c r="C97" s="5" t="s">
        <v>10</v>
      </c>
      <c r="D97" s="5" t="s">
        <v>108</v>
      </c>
      <c r="E97" s="5" t="s">
        <v>16</v>
      </c>
      <c r="F97" s="5">
        <v>912</v>
      </c>
    </row>
    <row r="98" s="1" customFormat="1" ht="22.5" customHeight="1" spans="1:6">
      <c r="A98" s="5">
        <f>2822</f>
        <v>2822</v>
      </c>
      <c r="B98" s="5" t="s">
        <v>6</v>
      </c>
      <c r="C98" s="5" t="s">
        <v>26</v>
      </c>
      <c r="D98" s="5" t="s">
        <v>109</v>
      </c>
      <c r="E98" s="5" t="s">
        <v>16</v>
      </c>
      <c r="F98" s="5">
        <v>456</v>
      </c>
    </row>
    <row r="99" s="1" customFormat="1" ht="22.5" customHeight="1" spans="1:6">
      <c r="A99" s="5">
        <f>2835</f>
        <v>2835</v>
      </c>
      <c r="B99" s="5" t="s">
        <v>6</v>
      </c>
      <c r="C99" s="5" t="s">
        <v>10</v>
      </c>
      <c r="D99" s="5" t="s">
        <v>18</v>
      </c>
      <c r="E99" s="5" t="s">
        <v>9</v>
      </c>
      <c r="F99" s="5">
        <v>523</v>
      </c>
    </row>
    <row r="100" s="1" customFormat="1" ht="22.5" customHeight="1" spans="1:6">
      <c r="A100" s="5">
        <f>2890</f>
        <v>2890</v>
      </c>
      <c r="B100" s="5" t="s">
        <v>6</v>
      </c>
      <c r="C100" s="5" t="s">
        <v>34</v>
      </c>
      <c r="D100" s="5" t="s">
        <v>110</v>
      </c>
      <c r="E100" s="5" t="s">
        <v>9</v>
      </c>
      <c r="F100" s="5">
        <v>897</v>
      </c>
    </row>
    <row r="101" s="1" customFormat="1" ht="22.5" customHeight="1" spans="1:6">
      <c r="A101" s="5">
        <f>2902</f>
        <v>2902</v>
      </c>
      <c r="B101" s="5" t="s">
        <v>6</v>
      </c>
      <c r="C101" s="5" t="s">
        <v>10</v>
      </c>
      <c r="D101" s="5" t="s">
        <v>111</v>
      </c>
      <c r="E101" s="5" t="s">
        <v>16</v>
      </c>
      <c r="F101" s="5">
        <v>456</v>
      </c>
    </row>
    <row r="102" s="1" customFormat="1" ht="22.5" customHeight="1" spans="1:6">
      <c r="A102" s="5">
        <f>2925</f>
        <v>2925</v>
      </c>
      <c r="B102" s="5" t="s">
        <v>6</v>
      </c>
      <c r="C102" s="5" t="s">
        <v>7</v>
      </c>
      <c r="D102" s="5" t="s">
        <v>112</v>
      </c>
      <c r="E102" s="5" t="s">
        <v>9</v>
      </c>
      <c r="F102" s="5">
        <v>523</v>
      </c>
    </row>
    <row r="103" s="1" customFormat="1" ht="22.5" customHeight="1" spans="1:6">
      <c r="A103" s="5">
        <f>3018</f>
        <v>3018</v>
      </c>
      <c r="B103" s="5" t="s">
        <v>6</v>
      </c>
      <c r="C103" s="5" t="s">
        <v>34</v>
      </c>
      <c r="D103" s="5" t="s">
        <v>113</v>
      </c>
      <c r="E103" s="5" t="s">
        <v>16</v>
      </c>
      <c r="F103" s="5">
        <v>456</v>
      </c>
    </row>
    <row r="104" s="1" customFormat="1" ht="22.5" customHeight="1" spans="1:6">
      <c r="A104" s="5">
        <f>3053</f>
        <v>3053</v>
      </c>
      <c r="B104" s="5" t="s">
        <v>6</v>
      </c>
      <c r="C104" s="5" t="s">
        <v>17</v>
      </c>
      <c r="D104" s="5" t="s">
        <v>114</v>
      </c>
      <c r="E104" s="5" t="s">
        <v>9</v>
      </c>
      <c r="F104" s="5">
        <v>523</v>
      </c>
    </row>
    <row r="105" s="1" customFormat="1" ht="22.5" customHeight="1" spans="1:6">
      <c r="A105" s="5">
        <f>3089</f>
        <v>3089</v>
      </c>
      <c r="B105" s="5" t="s">
        <v>6</v>
      </c>
      <c r="C105" s="5" t="s">
        <v>26</v>
      </c>
      <c r="D105" s="5" t="s">
        <v>115</v>
      </c>
      <c r="E105" s="5" t="s">
        <v>9</v>
      </c>
      <c r="F105" s="5">
        <v>980</v>
      </c>
    </row>
    <row r="106" s="1" customFormat="1" ht="22.5" customHeight="1" spans="1:6">
      <c r="A106" s="5">
        <f>3156</f>
        <v>3156</v>
      </c>
      <c r="B106" s="5" t="s">
        <v>6</v>
      </c>
      <c r="C106" s="5" t="s">
        <v>7</v>
      </c>
      <c r="D106" s="5" t="s">
        <v>116</v>
      </c>
      <c r="E106" s="5" t="s">
        <v>16</v>
      </c>
      <c r="F106" s="5">
        <v>450</v>
      </c>
    </row>
    <row r="107" s="1" customFormat="1" ht="22.5" customHeight="1" spans="1:6">
      <c r="A107" s="5">
        <f>3170</f>
        <v>3170</v>
      </c>
      <c r="B107" s="5" t="s">
        <v>6</v>
      </c>
      <c r="C107" s="5" t="s">
        <v>10</v>
      </c>
      <c r="D107" s="5" t="s">
        <v>117</v>
      </c>
      <c r="E107" s="5" t="s">
        <v>16</v>
      </c>
      <c r="F107" s="5">
        <v>456</v>
      </c>
    </row>
    <row r="108" s="1" customFormat="1" ht="22.5" customHeight="1" spans="1:6">
      <c r="A108" s="5">
        <f>3211</f>
        <v>3211</v>
      </c>
      <c r="B108" s="5" t="s">
        <v>6</v>
      </c>
      <c r="C108" s="5" t="s">
        <v>19</v>
      </c>
      <c r="D108" s="5" t="s">
        <v>118</v>
      </c>
      <c r="E108" s="5" t="s">
        <v>16</v>
      </c>
      <c r="F108" s="5">
        <v>900</v>
      </c>
    </row>
    <row r="109" s="1" customFormat="1" ht="22.5" customHeight="1" spans="1:6">
      <c r="A109" s="5">
        <f>3236</f>
        <v>3236</v>
      </c>
      <c r="B109" s="5" t="s">
        <v>6</v>
      </c>
      <c r="C109" s="5" t="s">
        <v>13</v>
      </c>
      <c r="D109" s="5" t="s">
        <v>119</v>
      </c>
      <c r="E109" s="5" t="s">
        <v>9</v>
      </c>
      <c r="F109" s="5">
        <v>523</v>
      </c>
    </row>
    <row r="110" s="1" customFormat="1" ht="22.5" customHeight="1" spans="1:6">
      <c r="A110" s="5">
        <f>3269</f>
        <v>3269</v>
      </c>
      <c r="B110" s="5" t="s">
        <v>6</v>
      </c>
      <c r="C110" s="5" t="s">
        <v>26</v>
      </c>
      <c r="D110" s="5" t="s">
        <v>120</v>
      </c>
      <c r="E110" s="5" t="s">
        <v>16</v>
      </c>
      <c r="F110" s="5">
        <v>912</v>
      </c>
    </row>
    <row r="111" s="1" customFormat="1" ht="22.5" customHeight="1" spans="1:6">
      <c r="A111" s="5">
        <f>3278</f>
        <v>3278</v>
      </c>
      <c r="B111" s="5" t="s">
        <v>6</v>
      </c>
      <c r="C111" s="5" t="s">
        <v>10</v>
      </c>
      <c r="D111" s="5" t="s">
        <v>121</v>
      </c>
      <c r="E111" s="5" t="s">
        <v>16</v>
      </c>
      <c r="F111" s="5">
        <v>912</v>
      </c>
    </row>
    <row r="112" s="1" customFormat="1" ht="22.5" customHeight="1" spans="1:6">
      <c r="A112" s="5">
        <f>3279</f>
        <v>3279</v>
      </c>
      <c r="B112" s="5" t="s">
        <v>6</v>
      </c>
      <c r="C112" s="5" t="s">
        <v>7</v>
      </c>
      <c r="D112" s="5" t="s">
        <v>122</v>
      </c>
      <c r="E112" s="5" t="s">
        <v>9</v>
      </c>
      <c r="F112" s="5">
        <v>826</v>
      </c>
    </row>
    <row r="113" s="1" customFormat="1" ht="22.5" customHeight="1" spans="1:6">
      <c r="A113" s="5">
        <f>3284</f>
        <v>3284</v>
      </c>
      <c r="B113" s="5" t="s">
        <v>6</v>
      </c>
      <c r="C113" s="5" t="s">
        <v>7</v>
      </c>
      <c r="D113" s="5" t="s">
        <v>123</v>
      </c>
      <c r="E113" s="5" t="s">
        <v>16</v>
      </c>
      <c r="F113" s="5">
        <v>456</v>
      </c>
    </row>
    <row r="114" s="1" customFormat="1" ht="22.5" customHeight="1" spans="1:6">
      <c r="A114" s="5">
        <f>3303</f>
        <v>3303</v>
      </c>
      <c r="B114" s="5" t="s">
        <v>6</v>
      </c>
      <c r="C114" s="5" t="s">
        <v>7</v>
      </c>
      <c r="D114" s="5" t="s">
        <v>124</v>
      </c>
      <c r="E114" s="5" t="s">
        <v>9</v>
      </c>
      <c r="F114" s="5">
        <v>1789</v>
      </c>
    </row>
    <row r="115" s="1" customFormat="1" ht="22.5" customHeight="1" spans="1:6">
      <c r="A115" s="5">
        <f>3404</f>
        <v>3404</v>
      </c>
      <c r="B115" s="5" t="s">
        <v>6</v>
      </c>
      <c r="C115" s="5" t="s">
        <v>10</v>
      </c>
      <c r="D115" s="5" t="s">
        <v>125</v>
      </c>
      <c r="E115" s="5" t="s">
        <v>16</v>
      </c>
      <c r="F115" s="5">
        <v>912</v>
      </c>
    </row>
    <row r="116" s="1" customFormat="1" ht="22.5" customHeight="1" spans="1:6">
      <c r="A116" s="5">
        <f>3422</f>
        <v>3422</v>
      </c>
      <c r="B116" s="5" t="s">
        <v>6</v>
      </c>
      <c r="C116" s="5" t="s">
        <v>26</v>
      </c>
      <c r="D116" s="5" t="s">
        <v>39</v>
      </c>
      <c r="E116" s="5" t="s">
        <v>16</v>
      </c>
      <c r="F116" s="5">
        <v>456</v>
      </c>
    </row>
    <row r="117" s="1" customFormat="1" ht="22.5" customHeight="1" spans="1:6">
      <c r="A117" s="5">
        <f>3440</f>
        <v>3440</v>
      </c>
      <c r="B117" s="5" t="s">
        <v>6</v>
      </c>
      <c r="C117" s="5" t="s">
        <v>17</v>
      </c>
      <c r="D117" s="5" t="s">
        <v>126</v>
      </c>
      <c r="E117" s="5" t="s">
        <v>9</v>
      </c>
      <c r="F117" s="5">
        <v>980</v>
      </c>
    </row>
    <row r="118" s="1" customFormat="1" ht="22.5" customHeight="1" spans="1:6">
      <c r="A118" s="5">
        <f>3597</f>
        <v>3597</v>
      </c>
      <c r="B118" s="5" t="s">
        <v>6</v>
      </c>
      <c r="C118" s="5" t="s">
        <v>13</v>
      </c>
      <c r="D118" s="5" t="s">
        <v>127</v>
      </c>
      <c r="E118" s="5" t="s">
        <v>9</v>
      </c>
      <c r="F118" s="5">
        <v>490</v>
      </c>
    </row>
    <row r="119" s="1" customFormat="1" ht="22.5" customHeight="1" spans="1:6">
      <c r="A119" s="5">
        <f>3617</f>
        <v>3617</v>
      </c>
      <c r="B119" s="5" t="s">
        <v>6</v>
      </c>
      <c r="C119" s="5" t="s">
        <v>26</v>
      </c>
      <c r="D119" s="5" t="s">
        <v>128</v>
      </c>
      <c r="E119" s="5" t="s">
        <v>16</v>
      </c>
      <c r="F119" s="5">
        <v>456</v>
      </c>
    </row>
    <row r="120" s="1" customFormat="1" ht="22.5" customHeight="1" spans="1:6">
      <c r="A120" s="5">
        <f>3642</f>
        <v>3642</v>
      </c>
      <c r="B120" s="5" t="s">
        <v>6</v>
      </c>
      <c r="C120" s="5" t="s">
        <v>17</v>
      </c>
      <c r="D120" s="5" t="s">
        <v>129</v>
      </c>
      <c r="E120" s="5" t="s">
        <v>16</v>
      </c>
      <c r="F120" s="5">
        <v>456</v>
      </c>
    </row>
    <row r="121" s="1" customFormat="1" ht="22.5" customHeight="1" spans="1:6">
      <c r="A121" s="5">
        <f>3643</f>
        <v>3643</v>
      </c>
      <c r="B121" s="5" t="s">
        <v>6</v>
      </c>
      <c r="C121" s="5" t="s">
        <v>34</v>
      </c>
      <c r="D121" s="5" t="s">
        <v>130</v>
      </c>
      <c r="E121" s="5" t="s">
        <v>16</v>
      </c>
      <c r="F121" s="5">
        <v>456</v>
      </c>
    </row>
    <row r="122" s="1" customFormat="1" ht="22.5" customHeight="1" spans="1:6">
      <c r="A122" s="5">
        <f>3644</f>
        <v>3644</v>
      </c>
      <c r="B122" s="5" t="s">
        <v>6</v>
      </c>
      <c r="C122" s="5" t="s">
        <v>26</v>
      </c>
      <c r="D122" s="5" t="s">
        <v>131</v>
      </c>
      <c r="E122" s="5" t="s">
        <v>16</v>
      </c>
      <c r="F122" s="5">
        <v>456</v>
      </c>
    </row>
    <row r="123" s="1" customFormat="1" ht="22.5" customHeight="1" spans="1:6">
      <c r="A123" s="5">
        <f>3670</f>
        <v>3670</v>
      </c>
      <c r="B123" s="5" t="s">
        <v>6</v>
      </c>
      <c r="C123" s="5" t="s">
        <v>7</v>
      </c>
      <c r="D123" s="5" t="s">
        <v>132</v>
      </c>
      <c r="E123" s="5" t="s">
        <v>16</v>
      </c>
      <c r="F123" s="5">
        <v>912</v>
      </c>
    </row>
    <row r="124" s="1" customFormat="1" ht="22.5" customHeight="1" spans="1:6">
      <c r="A124" s="5">
        <f>3685</f>
        <v>3685</v>
      </c>
      <c r="B124" s="5" t="s">
        <v>6</v>
      </c>
      <c r="C124" s="5" t="s">
        <v>10</v>
      </c>
      <c r="D124" s="5" t="s">
        <v>133</v>
      </c>
      <c r="E124" s="5" t="s">
        <v>16</v>
      </c>
      <c r="F124" s="5">
        <v>466</v>
      </c>
    </row>
    <row r="125" s="1" customFormat="1" ht="22.5" customHeight="1" spans="1:6">
      <c r="A125" s="5">
        <f>3831</f>
        <v>3831</v>
      </c>
      <c r="B125" s="5" t="s">
        <v>6</v>
      </c>
      <c r="C125" s="5" t="s">
        <v>10</v>
      </c>
      <c r="D125" s="5" t="s">
        <v>134</v>
      </c>
      <c r="E125" s="5" t="s">
        <v>16</v>
      </c>
      <c r="F125" s="5">
        <v>456</v>
      </c>
    </row>
    <row r="126" s="1" customFormat="1" ht="22.5" customHeight="1" spans="1:6">
      <c r="A126" s="5">
        <f>3868</f>
        <v>3868</v>
      </c>
      <c r="B126" s="5" t="s">
        <v>6</v>
      </c>
      <c r="C126" s="5" t="s">
        <v>7</v>
      </c>
      <c r="D126" s="5" t="s">
        <v>135</v>
      </c>
      <c r="E126" s="5" t="s">
        <v>9</v>
      </c>
      <c r="F126" s="5">
        <v>848</v>
      </c>
    </row>
    <row r="127" s="1" customFormat="1" ht="22.5" customHeight="1" spans="1:6">
      <c r="A127" s="5">
        <f>3879</f>
        <v>3879</v>
      </c>
      <c r="B127" s="5" t="s">
        <v>6</v>
      </c>
      <c r="C127" s="5" t="s">
        <v>26</v>
      </c>
      <c r="D127" s="5" t="s">
        <v>136</v>
      </c>
      <c r="E127" s="5" t="s">
        <v>16</v>
      </c>
      <c r="F127" s="5">
        <v>912</v>
      </c>
    </row>
    <row r="128" s="1" customFormat="1" ht="22.5" customHeight="1" spans="1:6">
      <c r="A128" s="5">
        <f>3890</f>
        <v>3890</v>
      </c>
      <c r="B128" s="5" t="s">
        <v>6</v>
      </c>
      <c r="C128" s="5" t="s">
        <v>137</v>
      </c>
      <c r="D128" s="5" t="s">
        <v>138</v>
      </c>
      <c r="E128" s="5" t="s">
        <v>16</v>
      </c>
      <c r="F128" s="5">
        <v>446</v>
      </c>
    </row>
    <row r="129" s="1" customFormat="1" ht="22.5" customHeight="1" spans="1:6">
      <c r="A129" s="5">
        <f>3921</f>
        <v>3921</v>
      </c>
      <c r="B129" s="5" t="s">
        <v>6</v>
      </c>
      <c r="C129" s="5" t="s">
        <v>26</v>
      </c>
      <c r="D129" s="5" t="s">
        <v>139</v>
      </c>
      <c r="E129" s="5" t="s">
        <v>16</v>
      </c>
      <c r="F129" s="5">
        <v>912</v>
      </c>
    </row>
    <row r="130" s="1" customFormat="1" ht="22.5" customHeight="1" spans="1:6">
      <c r="A130" s="5">
        <f>3938</f>
        <v>3938</v>
      </c>
      <c r="B130" s="5" t="s">
        <v>6</v>
      </c>
      <c r="C130" s="5" t="s">
        <v>7</v>
      </c>
      <c r="D130" s="5" t="s">
        <v>20</v>
      </c>
      <c r="E130" s="5" t="s">
        <v>9</v>
      </c>
      <c r="F130" s="5">
        <v>455</v>
      </c>
    </row>
    <row r="131" s="1" customFormat="1" ht="22.5" customHeight="1" spans="1:6">
      <c r="A131" s="5">
        <f>4006</f>
        <v>4006</v>
      </c>
      <c r="B131" s="5" t="s">
        <v>6</v>
      </c>
      <c r="C131" s="5" t="s">
        <v>10</v>
      </c>
      <c r="D131" s="5" t="s">
        <v>140</v>
      </c>
      <c r="E131" s="5" t="s">
        <v>9</v>
      </c>
      <c r="F131" s="5">
        <v>848</v>
      </c>
    </row>
    <row r="132" s="1" customFormat="1" ht="22.5" customHeight="1" spans="1:6">
      <c r="A132" s="5">
        <f>4054</f>
        <v>4054</v>
      </c>
      <c r="B132" s="5" t="s">
        <v>6</v>
      </c>
      <c r="C132" s="5" t="s">
        <v>7</v>
      </c>
      <c r="D132" s="5" t="s">
        <v>141</v>
      </c>
      <c r="E132" s="5" t="s">
        <v>9</v>
      </c>
      <c r="F132" s="5">
        <v>497</v>
      </c>
    </row>
    <row r="133" s="1" customFormat="1" ht="22.5" customHeight="1" spans="1:6">
      <c r="A133" s="5">
        <f>4092</f>
        <v>4092</v>
      </c>
      <c r="B133" s="5" t="s">
        <v>6</v>
      </c>
      <c r="C133" s="5" t="s">
        <v>10</v>
      </c>
      <c r="D133" s="5" t="s">
        <v>142</v>
      </c>
      <c r="E133" s="5" t="s">
        <v>9</v>
      </c>
      <c r="F133" s="5">
        <v>523</v>
      </c>
    </row>
    <row r="134" s="1" customFormat="1" ht="22.5" customHeight="1" spans="1:6">
      <c r="A134" s="5">
        <f>4104</f>
        <v>4104</v>
      </c>
      <c r="B134" s="5" t="s">
        <v>6</v>
      </c>
      <c r="C134" s="5" t="s">
        <v>10</v>
      </c>
      <c r="D134" s="5" t="s">
        <v>143</v>
      </c>
      <c r="E134" s="5" t="s">
        <v>9</v>
      </c>
      <c r="F134" s="5">
        <v>523</v>
      </c>
    </row>
    <row r="135" s="1" customFormat="1" ht="22.5" customHeight="1" spans="1:6">
      <c r="A135" s="5">
        <f>4222</f>
        <v>4222</v>
      </c>
      <c r="B135" s="5" t="s">
        <v>6</v>
      </c>
      <c r="C135" s="5" t="s">
        <v>17</v>
      </c>
      <c r="D135" s="5" t="s">
        <v>144</v>
      </c>
      <c r="E135" s="5" t="s">
        <v>16</v>
      </c>
      <c r="F135" s="5">
        <v>456</v>
      </c>
    </row>
    <row r="136" s="1" customFormat="1" ht="22.5" customHeight="1" spans="1:6">
      <c r="A136" s="5">
        <f>4297</f>
        <v>4297</v>
      </c>
      <c r="B136" s="5" t="s">
        <v>6</v>
      </c>
      <c r="C136" s="5" t="s">
        <v>7</v>
      </c>
      <c r="D136" s="5" t="s">
        <v>145</v>
      </c>
      <c r="E136" s="5" t="s">
        <v>9</v>
      </c>
      <c r="F136" s="5">
        <v>980</v>
      </c>
    </row>
    <row r="137" s="1" customFormat="1" ht="22.5" customHeight="1" spans="1:6">
      <c r="A137" s="5">
        <f>4339</f>
        <v>4339</v>
      </c>
      <c r="B137" s="5" t="s">
        <v>6</v>
      </c>
      <c r="C137" s="5" t="s">
        <v>34</v>
      </c>
      <c r="D137" s="5" t="s">
        <v>146</v>
      </c>
      <c r="E137" s="5" t="s">
        <v>16</v>
      </c>
      <c r="F137" s="5">
        <v>456</v>
      </c>
    </row>
    <row r="138" s="1" customFormat="1" ht="22.5" customHeight="1" spans="1:6">
      <c r="A138" s="5">
        <f>4381</f>
        <v>4381</v>
      </c>
      <c r="B138" s="5" t="s">
        <v>6</v>
      </c>
      <c r="C138" s="5" t="s">
        <v>17</v>
      </c>
      <c r="D138" s="5" t="s">
        <v>147</v>
      </c>
      <c r="E138" s="5" t="s">
        <v>9</v>
      </c>
      <c r="F138" s="5">
        <v>450</v>
      </c>
    </row>
    <row r="139" s="1" customFormat="1" ht="22.5" customHeight="1" spans="1:6">
      <c r="A139" s="5">
        <f>4389</f>
        <v>4389</v>
      </c>
      <c r="B139" s="5" t="s">
        <v>6</v>
      </c>
      <c r="C139" s="5" t="s">
        <v>17</v>
      </c>
      <c r="D139" s="5" t="s">
        <v>148</v>
      </c>
      <c r="E139" s="5" t="s">
        <v>9</v>
      </c>
      <c r="F139" s="5">
        <v>501</v>
      </c>
    </row>
    <row r="140" s="1" customFormat="1" ht="22.5" customHeight="1" spans="1:6">
      <c r="A140" s="5">
        <f>4421</f>
        <v>4421</v>
      </c>
      <c r="B140" s="5" t="s">
        <v>6</v>
      </c>
      <c r="C140" s="5" t="s">
        <v>17</v>
      </c>
      <c r="D140" s="5" t="s">
        <v>149</v>
      </c>
      <c r="E140" s="5" t="s">
        <v>16</v>
      </c>
      <c r="F140" s="5">
        <v>964</v>
      </c>
    </row>
    <row r="141" s="1" customFormat="1" ht="22.5" customHeight="1" spans="1:6">
      <c r="A141" s="5">
        <f>4454</f>
        <v>4454</v>
      </c>
      <c r="B141" s="5" t="s">
        <v>6</v>
      </c>
      <c r="C141" s="5" t="s">
        <v>26</v>
      </c>
      <c r="D141" s="5" t="s">
        <v>150</v>
      </c>
      <c r="E141" s="5" t="s">
        <v>9</v>
      </c>
      <c r="F141" s="5">
        <v>523</v>
      </c>
    </row>
    <row r="142" s="1" customFormat="1" ht="22.5" customHeight="1" spans="1:6">
      <c r="A142" s="5">
        <f>4462</f>
        <v>4462</v>
      </c>
      <c r="B142" s="5" t="s">
        <v>6</v>
      </c>
      <c r="C142" s="5" t="s">
        <v>10</v>
      </c>
      <c r="D142" s="5" t="s">
        <v>150</v>
      </c>
      <c r="E142" s="5" t="s">
        <v>16</v>
      </c>
      <c r="F142" s="5">
        <v>456</v>
      </c>
    </row>
    <row r="143" s="1" customFormat="1" ht="22.5" customHeight="1" spans="1:6">
      <c r="A143" s="5">
        <f>4474</f>
        <v>4474</v>
      </c>
      <c r="B143" s="5" t="s">
        <v>6</v>
      </c>
      <c r="C143" s="5" t="s">
        <v>26</v>
      </c>
      <c r="D143" s="5" t="s">
        <v>151</v>
      </c>
      <c r="E143" s="5" t="s">
        <v>16</v>
      </c>
      <c r="F143" s="5">
        <v>456</v>
      </c>
    </row>
    <row r="144" s="1" customFormat="1" ht="22.5" customHeight="1" spans="1:6">
      <c r="A144" s="5">
        <f>4502</f>
        <v>4502</v>
      </c>
      <c r="B144" s="5" t="s">
        <v>6</v>
      </c>
      <c r="C144" s="5" t="s">
        <v>19</v>
      </c>
      <c r="D144" s="5" t="s">
        <v>152</v>
      </c>
      <c r="E144" s="5" t="s">
        <v>9</v>
      </c>
      <c r="F144" s="5">
        <v>533</v>
      </c>
    </row>
    <row r="145" s="1" customFormat="1" ht="22.5" customHeight="1" spans="1:6">
      <c r="A145" s="5">
        <f>4504</f>
        <v>4504</v>
      </c>
      <c r="B145" s="5" t="s">
        <v>6</v>
      </c>
      <c r="C145" s="5" t="s">
        <v>26</v>
      </c>
      <c r="D145" s="5" t="s">
        <v>153</v>
      </c>
      <c r="E145" s="5" t="s">
        <v>16</v>
      </c>
      <c r="F145" s="5">
        <v>912</v>
      </c>
    </row>
    <row r="146" s="1" customFormat="1" ht="22.5" customHeight="1" spans="1:6">
      <c r="A146" s="5">
        <f>4557</f>
        <v>4557</v>
      </c>
      <c r="B146" s="5" t="s">
        <v>6</v>
      </c>
      <c r="C146" s="5" t="s">
        <v>17</v>
      </c>
      <c r="D146" s="5" t="s">
        <v>154</v>
      </c>
      <c r="E146" s="5" t="s">
        <v>9</v>
      </c>
      <c r="F146" s="5">
        <v>817</v>
      </c>
    </row>
    <row r="147" s="1" customFormat="1" ht="22.5" customHeight="1" spans="1:6">
      <c r="A147" s="5">
        <f>4591</f>
        <v>4591</v>
      </c>
      <c r="B147" s="5" t="s">
        <v>6</v>
      </c>
      <c r="C147" s="5" t="s">
        <v>10</v>
      </c>
      <c r="D147" s="5" t="s">
        <v>155</v>
      </c>
      <c r="E147" s="5" t="s">
        <v>9</v>
      </c>
      <c r="F147" s="5">
        <v>648</v>
      </c>
    </row>
    <row r="148" s="1" customFormat="1" ht="22.5" customHeight="1" spans="1:6">
      <c r="A148" s="5">
        <f>4605</f>
        <v>4605</v>
      </c>
      <c r="B148" s="5" t="s">
        <v>6</v>
      </c>
      <c r="C148" s="5" t="s">
        <v>7</v>
      </c>
      <c r="D148" s="5" t="s">
        <v>156</v>
      </c>
      <c r="E148" s="5" t="s">
        <v>9</v>
      </c>
      <c r="F148" s="5">
        <v>523</v>
      </c>
    </row>
    <row r="149" s="1" customFormat="1" ht="22.5" customHeight="1" spans="1:6">
      <c r="A149" s="5">
        <f>4657</f>
        <v>4657</v>
      </c>
      <c r="B149" s="5" t="s">
        <v>6</v>
      </c>
      <c r="C149" s="5" t="s">
        <v>34</v>
      </c>
      <c r="D149" s="5" t="s">
        <v>157</v>
      </c>
      <c r="E149" s="5" t="s">
        <v>16</v>
      </c>
      <c r="F149" s="5">
        <v>749</v>
      </c>
    </row>
    <row r="150" s="1" customFormat="1" ht="22.5" customHeight="1" spans="1:6">
      <c r="A150" s="5">
        <f>4664</f>
        <v>4664</v>
      </c>
      <c r="B150" s="5" t="s">
        <v>6</v>
      </c>
      <c r="C150" s="5" t="s">
        <v>10</v>
      </c>
      <c r="D150" s="5" t="s">
        <v>158</v>
      </c>
      <c r="E150" s="5" t="s">
        <v>9</v>
      </c>
      <c r="F150" s="5">
        <v>980</v>
      </c>
    </row>
    <row r="151" s="1" customFormat="1" ht="22.5" customHeight="1" spans="1:6">
      <c r="A151" s="5">
        <f>4672</f>
        <v>4672</v>
      </c>
      <c r="B151" s="5" t="s">
        <v>6</v>
      </c>
      <c r="C151" s="5" t="s">
        <v>17</v>
      </c>
      <c r="D151" s="5" t="s">
        <v>159</v>
      </c>
      <c r="E151" s="5" t="s">
        <v>9</v>
      </c>
      <c r="F151" s="5">
        <v>523</v>
      </c>
    </row>
    <row r="152" s="1" customFormat="1" ht="22.5" customHeight="1" spans="1:6">
      <c r="A152" s="5">
        <f>4727</f>
        <v>4727</v>
      </c>
      <c r="B152" s="5" t="s">
        <v>6</v>
      </c>
      <c r="C152" s="5" t="s">
        <v>13</v>
      </c>
      <c r="D152" s="5" t="s">
        <v>160</v>
      </c>
      <c r="E152" s="5" t="s">
        <v>16</v>
      </c>
      <c r="F152" s="5">
        <v>1368</v>
      </c>
    </row>
    <row r="153" s="1" customFormat="1" ht="22.5" customHeight="1" spans="1:6">
      <c r="A153" s="5">
        <f>4763</f>
        <v>4763</v>
      </c>
      <c r="B153" s="5" t="s">
        <v>6</v>
      </c>
      <c r="C153" s="5" t="s">
        <v>26</v>
      </c>
      <c r="D153" s="5" t="s">
        <v>87</v>
      </c>
      <c r="E153" s="5" t="s">
        <v>16</v>
      </c>
      <c r="F153" s="5">
        <v>912</v>
      </c>
    </row>
    <row r="154" s="1" customFormat="1" ht="22.5" customHeight="1" spans="1:6">
      <c r="A154" s="5">
        <f>4781</f>
        <v>4781</v>
      </c>
      <c r="B154" s="5" t="s">
        <v>6</v>
      </c>
      <c r="C154" s="5" t="s">
        <v>13</v>
      </c>
      <c r="D154" s="5" t="s">
        <v>161</v>
      </c>
      <c r="E154" s="5" t="s">
        <v>16</v>
      </c>
      <c r="F154" s="5">
        <v>456</v>
      </c>
    </row>
    <row r="155" s="1" customFormat="1" ht="22.5" customHeight="1" spans="1:6">
      <c r="A155" s="5">
        <f>4859</f>
        <v>4859</v>
      </c>
      <c r="B155" s="5" t="s">
        <v>6</v>
      </c>
      <c r="C155" s="5" t="s">
        <v>26</v>
      </c>
      <c r="D155" s="5" t="s">
        <v>162</v>
      </c>
      <c r="E155" s="5" t="s">
        <v>16</v>
      </c>
      <c r="F155" s="5">
        <v>456</v>
      </c>
    </row>
    <row r="156" s="1" customFormat="1" ht="22.5" customHeight="1" spans="1:6">
      <c r="A156" s="5">
        <f>4864</f>
        <v>4864</v>
      </c>
      <c r="B156" s="5" t="s">
        <v>6</v>
      </c>
      <c r="C156" s="5" t="s">
        <v>7</v>
      </c>
      <c r="D156" s="5" t="s">
        <v>163</v>
      </c>
      <c r="E156" s="5" t="s">
        <v>16</v>
      </c>
      <c r="F156" s="5">
        <v>456</v>
      </c>
    </row>
    <row r="157" s="1" customFormat="1" ht="22.5" customHeight="1" spans="1:6">
      <c r="A157" s="5">
        <f>4865</f>
        <v>4865</v>
      </c>
      <c r="B157" s="5" t="s">
        <v>6</v>
      </c>
      <c r="C157" s="5" t="s">
        <v>10</v>
      </c>
      <c r="D157" s="5" t="s">
        <v>164</v>
      </c>
      <c r="E157" s="5" t="s">
        <v>16</v>
      </c>
      <c r="F157" s="5">
        <v>912</v>
      </c>
    </row>
    <row r="158" s="1" customFormat="1" ht="22.5" customHeight="1" spans="1:6">
      <c r="A158" s="5">
        <f>4912</f>
        <v>4912</v>
      </c>
      <c r="B158" s="5" t="s">
        <v>6</v>
      </c>
      <c r="C158" s="5" t="s">
        <v>7</v>
      </c>
      <c r="D158" s="5" t="s">
        <v>165</v>
      </c>
      <c r="E158" s="5" t="s">
        <v>9</v>
      </c>
      <c r="F158" s="5">
        <v>936</v>
      </c>
    </row>
    <row r="159" s="1" customFormat="1" ht="22.5" customHeight="1" spans="1:6">
      <c r="A159" s="5">
        <f>5020</f>
        <v>5020</v>
      </c>
      <c r="B159" s="5" t="s">
        <v>6</v>
      </c>
      <c r="C159" s="5" t="s">
        <v>137</v>
      </c>
      <c r="D159" s="5" t="s">
        <v>166</v>
      </c>
      <c r="E159" s="5" t="s">
        <v>16</v>
      </c>
      <c r="F159" s="5">
        <v>372</v>
      </c>
    </row>
    <row r="160" s="1" customFormat="1" ht="22.5" customHeight="1" spans="1:6">
      <c r="A160" s="5">
        <f>5027</f>
        <v>5027</v>
      </c>
      <c r="B160" s="5" t="s">
        <v>6</v>
      </c>
      <c r="C160" s="5" t="s">
        <v>10</v>
      </c>
      <c r="D160" s="5" t="s">
        <v>28</v>
      </c>
      <c r="E160" s="5" t="s">
        <v>16</v>
      </c>
      <c r="F160" s="5">
        <v>450</v>
      </c>
    </row>
    <row r="161" s="1" customFormat="1" ht="22.5" customHeight="1" spans="1:6">
      <c r="A161" s="5">
        <f>5031</f>
        <v>5031</v>
      </c>
      <c r="B161" s="5" t="s">
        <v>6</v>
      </c>
      <c r="C161" s="5" t="s">
        <v>17</v>
      </c>
      <c r="D161" s="5" t="s">
        <v>167</v>
      </c>
      <c r="E161" s="5" t="s">
        <v>16</v>
      </c>
      <c r="F161" s="5">
        <v>912</v>
      </c>
    </row>
    <row r="162" s="1" customFormat="1" ht="22.5" customHeight="1" spans="1:6">
      <c r="A162" s="5">
        <f>5039</f>
        <v>5039</v>
      </c>
      <c r="B162" s="5" t="s">
        <v>6</v>
      </c>
      <c r="C162" s="5" t="s">
        <v>10</v>
      </c>
      <c r="D162" s="5" t="s">
        <v>168</v>
      </c>
      <c r="E162" s="5" t="s">
        <v>9</v>
      </c>
      <c r="F162" s="5">
        <v>523</v>
      </c>
    </row>
    <row r="163" s="1" customFormat="1" ht="22.5" customHeight="1" spans="1:6">
      <c r="A163" s="5">
        <f>5096</f>
        <v>5096</v>
      </c>
      <c r="B163" s="5" t="s">
        <v>6</v>
      </c>
      <c r="C163" s="5" t="s">
        <v>26</v>
      </c>
      <c r="D163" s="5" t="s">
        <v>169</v>
      </c>
      <c r="E163" s="5" t="s">
        <v>16</v>
      </c>
      <c r="F163" s="5">
        <v>456</v>
      </c>
    </row>
    <row r="164" s="1" customFormat="1" ht="22.5" customHeight="1" spans="1:6">
      <c r="A164" s="5">
        <f>5182</f>
        <v>5182</v>
      </c>
      <c r="B164" s="5" t="s">
        <v>6</v>
      </c>
      <c r="C164" s="5" t="s">
        <v>7</v>
      </c>
      <c r="D164" s="5" t="s">
        <v>126</v>
      </c>
      <c r="E164" s="5" t="s">
        <v>9</v>
      </c>
      <c r="F164" s="5">
        <v>980</v>
      </c>
    </row>
    <row r="165" s="1" customFormat="1" ht="22.5" customHeight="1" spans="1:6">
      <c r="A165" s="5">
        <f>5200</f>
        <v>5200</v>
      </c>
      <c r="B165" s="5" t="s">
        <v>6</v>
      </c>
      <c r="C165" s="5" t="s">
        <v>10</v>
      </c>
      <c r="D165" s="5" t="s">
        <v>170</v>
      </c>
      <c r="E165" s="5" t="s">
        <v>16</v>
      </c>
      <c r="F165" s="5">
        <v>456</v>
      </c>
    </row>
    <row r="166" s="1" customFormat="1" ht="22.5" customHeight="1" spans="1:6">
      <c r="A166" s="5">
        <f>5207</f>
        <v>5207</v>
      </c>
      <c r="B166" s="5" t="s">
        <v>6</v>
      </c>
      <c r="C166" s="5" t="s">
        <v>26</v>
      </c>
      <c r="D166" s="5" t="s">
        <v>171</v>
      </c>
      <c r="E166" s="5" t="s">
        <v>16</v>
      </c>
      <c r="F166" s="5">
        <v>912</v>
      </c>
    </row>
    <row r="167" s="1" customFormat="1" ht="22.5" customHeight="1" spans="1:6">
      <c r="A167" s="5">
        <f>5214</f>
        <v>5214</v>
      </c>
      <c r="B167" s="5" t="s">
        <v>6</v>
      </c>
      <c r="C167" s="5" t="s">
        <v>37</v>
      </c>
      <c r="D167" s="5" t="s">
        <v>172</v>
      </c>
      <c r="E167" s="5" t="s">
        <v>9</v>
      </c>
      <c r="F167" s="5">
        <v>512</v>
      </c>
    </row>
    <row r="168" s="1" customFormat="1" ht="22.5" customHeight="1" spans="1:6">
      <c r="A168" s="5">
        <f>5247</f>
        <v>5247</v>
      </c>
      <c r="B168" s="5" t="s">
        <v>6</v>
      </c>
      <c r="C168" s="5" t="s">
        <v>7</v>
      </c>
      <c r="D168" s="5" t="s">
        <v>173</v>
      </c>
      <c r="E168" s="5" t="s">
        <v>16</v>
      </c>
      <c r="F168" s="5">
        <v>456</v>
      </c>
    </row>
    <row r="169" s="1" customFormat="1" ht="22.5" customHeight="1" spans="1:6">
      <c r="A169" s="5">
        <f>5314</f>
        <v>5314</v>
      </c>
      <c r="B169" s="5" t="s">
        <v>6</v>
      </c>
      <c r="C169" s="5" t="s">
        <v>19</v>
      </c>
      <c r="D169" s="5" t="s">
        <v>20</v>
      </c>
      <c r="E169" s="5" t="s">
        <v>9</v>
      </c>
      <c r="F169" s="5">
        <v>968</v>
      </c>
    </row>
    <row r="170" s="1" customFormat="1" ht="22.5" customHeight="1" spans="1:6">
      <c r="A170" s="5">
        <f>5342</f>
        <v>5342</v>
      </c>
      <c r="B170" s="5" t="s">
        <v>6</v>
      </c>
      <c r="C170" s="5" t="s">
        <v>26</v>
      </c>
      <c r="D170" s="5" t="s">
        <v>174</v>
      </c>
      <c r="E170" s="5" t="s">
        <v>9</v>
      </c>
      <c r="F170" s="5">
        <v>466</v>
      </c>
    </row>
    <row r="171" s="1" customFormat="1" ht="22.5" customHeight="1" spans="1:6">
      <c r="A171" s="5">
        <f>5418</f>
        <v>5418</v>
      </c>
      <c r="B171" s="5" t="s">
        <v>6</v>
      </c>
      <c r="C171" s="5" t="s">
        <v>7</v>
      </c>
      <c r="D171" s="5" t="s">
        <v>175</v>
      </c>
      <c r="E171" s="5" t="s">
        <v>16</v>
      </c>
      <c r="F171" s="5">
        <v>456</v>
      </c>
    </row>
    <row r="172" s="1" customFormat="1" ht="22.5" customHeight="1" spans="1:6">
      <c r="A172" s="5">
        <f>5431</f>
        <v>5431</v>
      </c>
      <c r="B172" s="5" t="s">
        <v>6</v>
      </c>
      <c r="C172" s="5" t="s">
        <v>10</v>
      </c>
      <c r="D172" s="5" t="s">
        <v>176</v>
      </c>
      <c r="E172" s="5" t="s">
        <v>9</v>
      </c>
      <c r="F172" s="5">
        <v>523</v>
      </c>
    </row>
    <row r="173" s="1" customFormat="1" ht="22.5" customHeight="1" spans="1:6">
      <c r="A173" s="5">
        <f>5464</f>
        <v>5464</v>
      </c>
      <c r="B173" s="5" t="s">
        <v>6</v>
      </c>
      <c r="C173" s="5" t="s">
        <v>17</v>
      </c>
      <c r="D173" s="5" t="s">
        <v>177</v>
      </c>
      <c r="E173" s="5" t="s">
        <v>9</v>
      </c>
      <c r="F173" s="5">
        <v>1303</v>
      </c>
    </row>
    <row r="174" s="1" customFormat="1" ht="22.5" customHeight="1" spans="1:6">
      <c r="A174" s="5">
        <f>5579</f>
        <v>5579</v>
      </c>
      <c r="B174" s="5" t="s">
        <v>6</v>
      </c>
      <c r="C174" s="5" t="s">
        <v>34</v>
      </c>
      <c r="D174" s="5" t="s">
        <v>178</v>
      </c>
      <c r="E174" s="5" t="s">
        <v>9</v>
      </c>
      <c r="F174" s="5">
        <v>446</v>
      </c>
    </row>
    <row r="175" s="1" customFormat="1" ht="22.5" customHeight="1" spans="1:6">
      <c r="A175" s="5">
        <f>5585</f>
        <v>5585</v>
      </c>
      <c r="B175" s="5" t="s">
        <v>6</v>
      </c>
      <c r="C175" s="5" t="s">
        <v>17</v>
      </c>
      <c r="D175" s="5" t="s">
        <v>179</v>
      </c>
      <c r="E175" s="5" t="s">
        <v>9</v>
      </c>
      <c r="F175" s="5">
        <v>523</v>
      </c>
    </row>
    <row r="176" s="1" customFormat="1" ht="22.5" customHeight="1" spans="1:6">
      <c r="A176" s="5">
        <f>5604</f>
        <v>5604</v>
      </c>
      <c r="B176" s="5" t="s">
        <v>6</v>
      </c>
      <c r="C176" s="5" t="s">
        <v>17</v>
      </c>
      <c r="D176" s="5" t="s">
        <v>180</v>
      </c>
      <c r="E176" s="5" t="s">
        <v>16</v>
      </c>
      <c r="F176" s="5">
        <v>912</v>
      </c>
    </row>
    <row r="177" s="1" customFormat="1" ht="22.5" customHeight="1" spans="1:6">
      <c r="A177" s="5">
        <f>5623</f>
        <v>5623</v>
      </c>
      <c r="B177" s="5" t="s">
        <v>6</v>
      </c>
      <c r="C177" s="5" t="s">
        <v>37</v>
      </c>
      <c r="D177" s="5" t="s">
        <v>181</v>
      </c>
      <c r="E177" s="5" t="s">
        <v>16</v>
      </c>
      <c r="F177" s="5">
        <v>944</v>
      </c>
    </row>
    <row r="178" s="1" customFormat="1" ht="22.5" customHeight="1" spans="1:6">
      <c r="A178" s="5">
        <f>5783</f>
        <v>5783</v>
      </c>
      <c r="B178" s="5" t="s">
        <v>6</v>
      </c>
      <c r="C178" s="5" t="s">
        <v>26</v>
      </c>
      <c r="D178" s="5" t="s">
        <v>182</v>
      </c>
      <c r="E178" s="5" t="s">
        <v>16</v>
      </c>
      <c r="F178" s="5">
        <v>456</v>
      </c>
    </row>
    <row r="179" s="1" customFormat="1" ht="22.5" customHeight="1" spans="1:6">
      <c r="A179" s="5">
        <f>5819</f>
        <v>5819</v>
      </c>
      <c r="B179" s="5" t="s">
        <v>6</v>
      </c>
      <c r="C179" s="5" t="s">
        <v>137</v>
      </c>
      <c r="D179" s="5" t="s">
        <v>183</v>
      </c>
      <c r="E179" s="5" t="s">
        <v>16</v>
      </c>
      <c r="F179" s="5">
        <v>458</v>
      </c>
    </row>
    <row r="180" s="1" customFormat="1" ht="22.5" customHeight="1" spans="1:6">
      <c r="A180" s="5">
        <f>5825</f>
        <v>5825</v>
      </c>
      <c r="B180" s="5" t="s">
        <v>6</v>
      </c>
      <c r="C180" s="5" t="s">
        <v>10</v>
      </c>
      <c r="D180" s="5" t="s">
        <v>184</v>
      </c>
      <c r="E180" s="5" t="s">
        <v>9</v>
      </c>
      <c r="F180" s="5">
        <v>523</v>
      </c>
    </row>
    <row r="181" s="1" customFormat="1" ht="22.5" customHeight="1" spans="1:6">
      <c r="A181" s="5">
        <f>5886</f>
        <v>5886</v>
      </c>
      <c r="B181" s="5" t="s">
        <v>6</v>
      </c>
      <c r="C181" s="5" t="s">
        <v>10</v>
      </c>
      <c r="D181" s="5" t="s">
        <v>185</v>
      </c>
      <c r="E181" s="5" t="s">
        <v>9</v>
      </c>
      <c r="F181" s="5">
        <v>523</v>
      </c>
    </row>
    <row r="182" s="1" customFormat="1" ht="22.5" customHeight="1" spans="1:6">
      <c r="A182" s="5">
        <f>5950</f>
        <v>5950</v>
      </c>
      <c r="B182" s="5" t="s">
        <v>6</v>
      </c>
      <c r="C182" s="5" t="s">
        <v>17</v>
      </c>
      <c r="D182" s="5" t="s">
        <v>186</v>
      </c>
      <c r="E182" s="5" t="s">
        <v>9</v>
      </c>
      <c r="F182" s="5">
        <v>1871</v>
      </c>
    </row>
    <row r="183" s="1" customFormat="1" ht="22.5" customHeight="1" spans="1:6">
      <c r="A183" s="5">
        <f>5976</f>
        <v>5976</v>
      </c>
      <c r="B183" s="5" t="s">
        <v>6</v>
      </c>
      <c r="C183" s="5" t="s">
        <v>26</v>
      </c>
      <c r="D183" s="5" t="s">
        <v>187</v>
      </c>
      <c r="E183" s="5" t="s">
        <v>9</v>
      </c>
      <c r="F183" s="5">
        <v>523</v>
      </c>
    </row>
    <row r="184" s="1" customFormat="1" ht="22.5" customHeight="1" spans="1:6">
      <c r="A184" s="5">
        <f>5988</f>
        <v>5988</v>
      </c>
      <c r="B184" s="5" t="s">
        <v>6</v>
      </c>
      <c r="C184" s="5" t="s">
        <v>19</v>
      </c>
      <c r="D184" s="5" t="s">
        <v>20</v>
      </c>
      <c r="E184" s="5" t="s">
        <v>16</v>
      </c>
      <c r="F184" s="5">
        <v>456</v>
      </c>
    </row>
    <row r="185" s="1" customFormat="1" ht="22.5" customHeight="1" spans="1:6">
      <c r="A185" s="5">
        <f>5997</f>
        <v>5997</v>
      </c>
      <c r="B185" s="5" t="s">
        <v>6</v>
      </c>
      <c r="C185" s="5" t="s">
        <v>17</v>
      </c>
      <c r="D185" s="5" t="s">
        <v>188</v>
      </c>
      <c r="E185" s="5" t="s">
        <v>16</v>
      </c>
      <c r="F185" s="5">
        <v>446</v>
      </c>
    </row>
    <row r="186" s="1" customFormat="1" ht="22.5" customHeight="1" spans="1:6">
      <c r="A186" s="5">
        <f>6093</f>
        <v>6093</v>
      </c>
      <c r="B186" s="5" t="s">
        <v>6</v>
      </c>
      <c r="C186" s="5" t="s">
        <v>34</v>
      </c>
      <c r="D186" s="5" t="s">
        <v>189</v>
      </c>
      <c r="E186" s="5" t="s">
        <v>16</v>
      </c>
      <c r="F186" s="5">
        <v>456</v>
      </c>
    </row>
    <row r="187" s="1" customFormat="1" ht="22.5" customHeight="1" spans="1:6">
      <c r="A187" s="5">
        <f>6094</f>
        <v>6094</v>
      </c>
      <c r="B187" s="5" t="s">
        <v>6</v>
      </c>
      <c r="C187" s="5" t="s">
        <v>34</v>
      </c>
      <c r="D187" s="5" t="s">
        <v>190</v>
      </c>
      <c r="E187" s="5" t="s">
        <v>16</v>
      </c>
      <c r="F187" s="5">
        <v>110</v>
      </c>
    </row>
    <row r="188" s="1" customFormat="1" ht="22.5" customHeight="1" spans="1:6">
      <c r="A188" s="5">
        <f>6108</f>
        <v>6108</v>
      </c>
      <c r="B188" s="5" t="s">
        <v>6</v>
      </c>
      <c r="C188" s="5" t="s">
        <v>10</v>
      </c>
      <c r="D188" s="5" t="s">
        <v>191</v>
      </c>
      <c r="E188" s="5" t="s">
        <v>16</v>
      </c>
      <c r="F188" s="5">
        <v>438</v>
      </c>
    </row>
    <row r="189" s="1" customFormat="1" ht="22.5" customHeight="1" spans="1:6">
      <c r="A189" s="5">
        <f>6123</f>
        <v>6123</v>
      </c>
      <c r="B189" s="5" t="s">
        <v>6</v>
      </c>
      <c r="C189" s="5" t="s">
        <v>137</v>
      </c>
      <c r="D189" s="5" t="s">
        <v>192</v>
      </c>
      <c r="E189" s="5" t="s">
        <v>16</v>
      </c>
      <c r="F189" s="5">
        <v>437</v>
      </c>
    </row>
    <row r="190" s="1" customFormat="1" ht="22.5" customHeight="1" spans="1:6">
      <c r="A190" s="5">
        <f>6134</f>
        <v>6134</v>
      </c>
      <c r="B190" s="5" t="s">
        <v>6</v>
      </c>
      <c r="C190" s="5" t="s">
        <v>34</v>
      </c>
      <c r="D190" s="5" t="s">
        <v>193</v>
      </c>
      <c r="E190" s="5" t="s">
        <v>16</v>
      </c>
      <c r="F190" s="5">
        <v>1112</v>
      </c>
    </row>
    <row r="191" s="1" customFormat="1" ht="22.5" customHeight="1" spans="1:6">
      <c r="A191" s="5">
        <f>6171</f>
        <v>6171</v>
      </c>
      <c r="B191" s="5" t="s">
        <v>6</v>
      </c>
      <c r="C191" s="5" t="s">
        <v>26</v>
      </c>
      <c r="D191" s="5" t="s">
        <v>194</v>
      </c>
      <c r="E191" s="5" t="s">
        <v>16</v>
      </c>
      <c r="F191" s="5">
        <v>912</v>
      </c>
    </row>
    <row r="192" s="1" customFormat="1" ht="22.5" customHeight="1" spans="1:6">
      <c r="A192" s="5">
        <f>6248</f>
        <v>6248</v>
      </c>
      <c r="B192" s="5" t="s">
        <v>6</v>
      </c>
      <c r="C192" s="5" t="s">
        <v>26</v>
      </c>
      <c r="D192" s="5" t="s">
        <v>195</v>
      </c>
      <c r="E192" s="5" t="s">
        <v>16</v>
      </c>
      <c r="F192" s="5">
        <v>912</v>
      </c>
    </row>
    <row r="193" s="1" customFormat="1" ht="22.5" customHeight="1" spans="1:6">
      <c r="A193" s="5">
        <f>6268</f>
        <v>6268</v>
      </c>
      <c r="B193" s="5" t="s">
        <v>6</v>
      </c>
      <c r="C193" s="5" t="s">
        <v>137</v>
      </c>
      <c r="D193" s="5" t="s">
        <v>196</v>
      </c>
      <c r="E193" s="5" t="s">
        <v>9</v>
      </c>
      <c r="F193" s="5">
        <v>1104</v>
      </c>
    </row>
    <row r="194" s="1" customFormat="1" ht="22.5" customHeight="1" spans="1:6">
      <c r="A194" s="5">
        <f>6272</f>
        <v>6272</v>
      </c>
      <c r="B194" s="5" t="s">
        <v>6</v>
      </c>
      <c r="C194" s="5" t="s">
        <v>26</v>
      </c>
      <c r="D194" s="5" t="s">
        <v>197</v>
      </c>
      <c r="E194" s="5" t="s">
        <v>9</v>
      </c>
      <c r="F194" s="5">
        <v>523</v>
      </c>
    </row>
    <row r="195" s="1" customFormat="1" ht="22.5" customHeight="1" spans="1:6">
      <c r="A195" s="5">
        <f>6273</f>
        <v>6273</v>
      </c>
      <c r="B195" s="5" t="s">
        <v>6</v>
      </c>
      <c r="C195" s="5" t="s">
        <v>19</v>
      </c>
      <c r="D195" s="5" t="s">
        <v>198</v>
      </c>
      <c r="E195" s="5" t="s">
        <v>9</v>
      </c>
      <c r="F195" s="5">
        <v>512</v>
      </c>
    </row>
    <row r="196" s="1" customFormat="1" ht="22.5" customHeight="1" spans="1:6">
      <c r="A196" s="5">
        <f>6303</f>
        <v>6303</v>
      </c>
      <c r="B196" s="5" t="s">
        <v>6</v>
      </c>
      <c r="C196" s="5" t="s">
        <v>7</v>
      </c>
      <c r="D196" s="5" t="s">
        <v>199</v>
      </c>
      <c r="E196" s="5" t="s">
        <v>9</v>
      </c>
      <c r="F196" s="5">
        <v>484</v>
      </c>
    </row>
    <row r="197" s="1" customFormat="1" ht="22.5" customHeight="1" spans="1:6">
      <c r="A197" s="5">
        <f>6325</f>
        <v>6325</v>
      </c>
      <c r="B197" s="5" t="s">
        <v>6</v>
      </c>
      <c r="C197" s="5" t="s">
        <v>7</v>
      </c>
      <c r="D197" s="5" t="s">
        <v>200</v>
      </c>
      <c r="E197" s="5" t="s">
        <v>16</v>
      </c>
      <c r="F197" s="5">
        <v>456</v>
      </c>
    </row>
    <row r="198" s="1" customFormat="1" ht="22.5" customHeight="1" spans="1:6">
      <c r="A198" s="5">
        <f>6356</f>
        <v>6356</v>
      </c>
      <c r="B198" s="5" t="s">
        <v>6</v>
      </c>
      <c r="C198" s="5" t="s">
        <v>7</v>
      </c>
      <c r="D198" s="5" t="s">
        <v>201</v>
      </c>
      <c r="E198" s="5" t="s">
        <v>9</v>
      </c>
      <c r="F198" s="5">
        <v>523</v>
      </c>
    </row>
    <row r="199" s="1" customFormat="1" ht="22.5" customHeight="1" spans="1:6">
      <c r="A199" s="5">
        <f>6445</f>
        <v>6445</v>
      </c>
      <c r="B199" s="5" t="s">
        <v>6</v>
      </c>
      <c r="C199" s="5" t="s">
        <v>19</v>
      </c>
      <c r="D199" s="5" t="s">
        <v>202</v>
      </c>
      <c r="E199" s="5" t="s">
        <v>16</v>
      </c>
      <c r="F199" s="5">
        <v>456</v>
      </c>
    </row>
    <row r="200" s="1" customFormat="1" ht="22.5" customHeight="1" spans="1:6">
      <c r="A200" s="5">
        <f>6468</f>
        <v>6468</v>
      </c>
      <c r="B200" s="5" t="s">
        <v>6</v>
      </c>
      <c r="C200" s="5" t="s">
        <v>17</v>
      </c>
      <c r="D200" s="5" t="s">
        <v>203</v>
      </c>
      <c r="E200" s="5" t="s">
        <v>16</v>
      </c>
      <c r="F200" s="5">
        <v>413</v>
      </c>
    </row>
    <row r="201" s="1" customFormat="1" ht="22.5" customHeight="1" spans="1:6">
      <c r="A201" s="5">
        <f>6473</f>
        <v>6473</v>
      </c>
      <c r="B201" s="5" t="s">
        <v>6</v>
      </c>
      <c r="C201" s="5" t="s">
        <v>34</v>
      </c>
      <c r="D201" s="5" t="s">
        <v>204</v>
      </c>
      <c r="E201" s="5" t="s">
        <v>16</v>
      </c>
      <c r="F201" s="5">
        <v>928</v>
      </c>
    </row>
    <row r="202" s="1" customFormat="1" ht="22.5" customHeight="1" spans="1:6">
      <c r="A202" s="5">
        <f>6505</f>
        <v>6505</v>
      </c>
      <c r="B202" s="5" t="s">
        <v>6</v>
      </c>
      <c r="C202" s="5" t="s">
        <v>137</v>
      </c>
      <c r="D202" s="5" t="s">
        <v>205</v>
      </c>
      <c r="E202" s="5" t="s">
        <v>9</v>
      </c>
      <c r="F202" s="5">
        <v>482</v>
      </c>
    </row>
    <row r="203" s="1" customFormat="1" ht="22.5" customHeight="1" spans="1:6">
      <c r="A203" s="5">
        <f>6574</f>
        <v>6574</v>
      </c>
      <c r="B203" s="5" t="s">
        <v>6</v>
      </c>
      <c r="C203" s="5" t="s">
        <v>10</v>
      </c>
      <c r="D203" s="5" t="s">
        <v>206</v>
      </c>
      <c r="E203" s="5" t="s">
        <v>16</v>
      </c>
      <c r="F203" s="5">
        <v>456</v>
      </c>
    </row>
    <row r="204" s="1" customFormat="1" ht="22.5" customHeight="1" spans="1:6">
      <c r="A204" s="5">
        <f>6580</f>
        <v>6580</v>
      </c>
      <c r="B204" s="5" t="s">
        <v>6</v>
      </c>
      <c r="C204" s="5" t="s">
        <v>10</v>
      </c>
      <c r="D204" s="5" t="s">
        <v>207</v>
      </c>
      <c r="E204" s="5" t="s">
        <v>9</v>
      </c>
      <c r="F204" s="5">
        <v>523</v>
      </c>
    </row>
    <row r="205" s="1" customFormat="1" ht="22.5" customHeight="1" spans="1:6">
      <c r="A205" s="5">
        <f>6588</f>
        <v>6588</v>
      </c>
      <c r="B205" s="5" t="s">
        <v>6</v>
      </c>
      <c r="C205" s="5" t="s">
        <v>13</v>
      </c>
      <c r="D205" s="5" t="s">
        <v>208</v>
      </c>
      <c r="E205" s="5" t="s">
        <v>9</v>
      </c>
      <c r="F205" s="5">
        <v>503</v>
      </c>
    </row>
    <row r="206" s="1" customFormat="1" ht="22.5" customHeight="1" spans="1:6">
      <c r="A206" s="5">
        <f>6589</f>
        <v>6589</v>
      </c>
      <c r="B206" s="5" t="s">
        <v>6</v>
      </c>
      <c r="C206" s="5" t="s">
        <v>26</v>
      </c>
      <c r="D206" s="5" t="s">
        <v>209</v>
      </c>
      <c r="E206" s="5" t="s">
        <v>16</v>
      </c>
      <c r="F206" s="5">
        <v>912</v>
      </c>
    </row>
    <row r="207" s="1" customFormat="1" ht="22.5" customHeight="1" spans="1:6">
      <c r="A207" s="5">
        <f>6604</f>
        <v>6604</v>
      </c>
      <c r="B207" s="5" t="s">
        <v>6</v>
      </c>
      <c r="C207" s="5" t="s">
        <v>34</v>
      </c>
      <c r="D207" s="5" t="s">
        <v>210</v>
      </c>
      <c r="E207" s="5" t="s">
        <v>16</v>
      </c>
      <c r="F207" s="5">
        <v>850</v>
      </c>
    </row>
    <row r="208" s="1" customFormat="1" ht="22.5" customHeight="1" spans="1:6">
      <c r="A208" s="5">
        <f>6616</f>
        <v>6616</v>
      </c>
      <c r="B208" s="5" t="s">
        <v>6</v>
      </c>
      <c r="C208" s="5" t="s">
        <v>13</v>
      </c>
      <c r="D208" s="5" t="s">
        <v>211</v>
      </c>
      <c r="E208" s="5" t="s">
        <v>9</v>
      </c>
      <c r="F208" s="5">
        <v>523</v>
      </c>
    </row>
    <row r="209" s="1" customFormat="1" ht="22.5" customHeight="1" spans="1:6">
      <c r="A209" s="5">
        <f>6628</f>
        <v>6628</v>
      </c>
      <c r="B209" s="5" t="s">
        <v>6</v>
      </c>
      <c r="C209" s="5" t="s">
        <v>13</v>
      </c>
      <c r="D209" s="5" t="s">
        <v>212</v>
      </c>
      <c r="E209" s="5" t="s">
        <v>16</v>
      </c>
      <c r="F209" s="5">
        <v>456</v>
      </c>
    </row>
    <row r="210" s="1" customFormat="1" ht="22.5" customHeight="1" spans="1:6">
      <c r="A210" s="5">
        <f>6657</f>
        <v>6657</v>
      </c>
      <c r="B210" s="5" t="s">
        <v>6</v>
      </c>
      <c r="C210" s="5" t="s">
        <v>10</v>
      </c>
      <c r="D210" s="5" t="s">
        <v>213</v>
      </c>
      <c r="E210" s="5" t="s">
        <v>9</v>
      </c>
      <c r="F210" s="5">
        <v>523</v>
      </c>
    </row>
    <row r="211" s="1" customFormat="1" ht="22.5" customHeight="1" spans="1:6">
      <c r="A211" s="5">
        <f>6664</f>
        <v>6664</v>
      </c>
      <c r="B211" s="5" t="s">
        <v>6</v>
      </c>
      <c r="C211" s="5" t="s">
        <v>19</v>
      </c>
      <c r="D211" s="5" t="s">
        <v>214</v>
      </c>
      <c r="E211" s="5" t="s">
        <v>9</v>
      </c>
      <c r="F211" s="5">
        <v>523</v>
      </c>
    </row>
    <row r="212" s="1" customFormat="1" ht="22.5" customHeight="1" spans="1:6">
      <c r="A212" s="5">
        <f>6669</f>
        <v>6669</v>
      </c>
      <c r="B212" s="5" t="s">
        <v>6</v>
      </c>
      <c r="C212" s="5" t="s">
        <v>7</v>
      </c>
      <c r="D212" s="5" t="s">
        <v>215</v>
      </c>
      <c r="E212" s="5" t="s">
        <v>16</v>
      </c>
      <c r="F212" s="5">
        <v>1458</v>
      </c>
    </row>
    <row r="213" s="1" customFormat="1" ht="22.5" customHeight="1" spans="1:6">
      <c r="A213" s="5">
        <f>6698</f>
        <v>6698</v>
      </c>
      <c r="B213" s="5" t="s">
        <v>6</v>
      </c>
      <c r="C213" s="5" t="s">
        <v>13</v>
      </c>
      <c r="D213" s="5" t="s">
        <v>216</v>
      </c>
      <c r="E213" s="5" t="s">
        <v>16</v>
      </c>
      <c r="F213" s="5">
        <v>456</v>
      </c>
    </row>
    <row r="214" s="1" customFormat="1" ht="22.5" customHeight="1" spans="1:6">
      <c r="A214" s="5">
        <f>6763</f>
        <v>6763</v>
      </c>
      <c r="B214" s="5" t="s">
        <v>6</v>
      </c>
      <c r="C214" s="5" t="s">
        <v>17</v>
      </c>
      <c r="D214" s="5" t="s">
        <v>217</v>
      </c>
      <c r="E214" s="5" t="s">
        <v>9</v>
      </c>
      <c r="F214" s="5">
        <v>1046</v>
      </c>
    </row>
    <row r="215" s="1" customFormat="1" ht="22.5" customHeight="1" spans="1:6">
      <c r="A215" s="5">
        <f>6773</f>
        <v>6773</v>
      </c>
      <c r="B215" s="5" t="s">
        <v>6</v>
      </c>
      <c r="C215" s="5" t="s">
        <v>37</v>
      </c>
      <c r="D215" s="5" t="s">
        <v>202</v>
      </c>
      <c r="E215" s="5" t="s">
        <v>16</v>
      </c>
      <c r="F215" s="5">
        <v>736</v>
      </c>
    </row>
    <row r="216" s="1" customFormat="1" ht="22.5" customHeight="1" spans="1:6">
      <c r="A216" s="5">
        <f>6879</f>
        <v>6879</v>
      </c>
      <c r="B216" s="5" t="s">
        <v>6</v>
      </c>
      <c r="C216" s="5" t="s">
        <v>10</v>
      </c>
      <c r="D216" s="5" t="s">
        <v>218</v>
      </c>
      <c r="E216" s="5" t="s">
        <v>9</v>
      </c>
      <c r="F216" s="5">
        <v>980</v>
      </c>
    </row>
    <row r="217" s="1" customFormat="1" ht="22.5" customHeight="1" spans="1:6">
      <c r="A217" s="5">
        <f>6884</f>
        <v>6884</v>
      </c>
      <c r="B217" s="5" t="s">
        <v>6</v>
      </c>
      <c r="C217" s="5" t="s">
        <v>13</v>
      </c>
      <c r="D217" s="5" t="s">
        <v>189</v>
      </c>
      <c r="E217" s="5" t="s">
        <v>9</v>
      </c>
      <c r="F217" s="5">
        <v>523</v>
      </c>
    </row>
    <row r="218" s="1" customFormat="1" ht="22.5" customHeight="1" spans="1:6">
      <c r="A218" s="5">
        <f>6973</f>
        <v>6973</v>
      </c>
      <c r="B218" s="5" t="s">
        <v>6</v>
      </c>
      <c r="C218" s="5" t="s">
        <v>13</v>
      </c>
      <c r="D218" s="5" t="s">
        <v>219</v>
      </c>
      <c r="E218" s="5" t="s">
        <v>9</v>
      </c>
      <c r="F218" s="5">
        <v>523</v>
      </c>
    </row>
    <row r="219" s="1" customFormat="1" ht="22.5" customHeight="1" spans="1:6">
      <c r="A219" s="5">
        <f>7033</f>
        <v>7033</v>
      </c>
      <c r="B219" s="5" t="s">
        <v>6</v>
      </c>
      <c r="C219" s="5" t="s">
        <v>10</v>
      </c>
      <c r="D219" s="5" t="s">
        <v>220</v>
      </c>
      <c r="E219" s="5" t="s">
        <v>9</v>
      </c>
      <c r="F219" s="5">
        <v>523</v>
      </c>
    </row>
    <row r="220" s="1" customFormat="1" ht="22.5" customHeight="1" spans="1:6">
      <c r="A220" s="5">
        <f>7136</f>
        <v>7136</v>
      </c>
      <c r="B220" s="5" t="s">
        <v>6</v>
      </c>
      <c r="C220" s="5" t="s">
        <v>10</v>
      </c>
      <c r="D220" s="5" t="s">
        <v>221</v>
      </c>
      <c r="E220" s="5" t="s">
        <v>16</v>
      </c>
      <c r="F220" s="5">
        <v>912</v>
      </c>
    </row>
    <row r="221" s="1" customFormat="1" ht="22.5" customHeight="1" spans="1:6">
      <c r="A221" s="5">
        <f>7164</f>
        <v>7164</v>
      </c>
      <c r="B221" s="5" t="s">
        <v>6</v>
      </c>
      <c r="C221" s="5" t="s">
        <v>34</v>
      </c>
      <c r="D221" s="5" t="s">
        <v>222</v>
      </c>
      <c r="E221" s="5" t="s">
        <v>16</v>
      </c>
      <c r="F221" s="5">
        <v>456</v>
      </c>
    </row>
    <row r="222" s="1" customFormat="1" ht="22.5" customHeight="1" spans="1:6">
      <c r="A222" s="5">
        <f>7232</f>
        <v>7232</v>
      </c>
      <c r="B222" s="5" t="s">
        <v>6</v>
      </c>
      <c r="C222" s="5" t="s">
        <v>37</v>
      </c>
      <c r="D222" s="5" t="s">
        <v>223</v>
      </c>
      <c r="E222" s="5" t="s">
        <v>16</v>
      </c>
      <c r="F222" s="5">
        <v>456</v>
      </c>
    </row>
    <row r="223" s="1" customFormat="1" ht="22.5" customHeight="1" spans="1:6">
      <c r="A223" s="5">
        <f>7249</f>
        <v>7249</v>
      </c>
      <c r="B223" s="5" t="s">
        <v>6</v>
      </c>
      <c r="C223" s="5" t="s">
        <v>10</v>
      </c>
      <c r="D223" s="5" t="s">
        <v>224</v>
      </c>
      <c r="E223" s="5" t="s">
        <v>16</v>
      </c>
      <c r="F223" s="5">
        <v>912</v>
      </c>
    </row>
    <row r="224" s="1" customFormat="1" ht="22.5" customHeight="1" spans="1:6">
      <c r="A224" s="5">
        <f>7311</f>
        <v>7311</v>
      </c>
      <c r="B224" s="5" t="s">
        <v>6</v>
      </c>
      <c r="C224" s="5" t="s">
        <v>10</v>
      </c>
      <c r="D224" s="5" t="s">
        <v>225</v>
      </c>
      <c r="E224" s="5" t="s">
        <v>16</v>
      </c>
      <c r="F224" s="5">
        <v>456</v>
      </c>
    </row>
    <row r="225" s="1" customFormat="1" ht="22.5" customHeight="1" spans="1:6">
      <c r="A225" s="5">
        <f>7325</f>
        <v>7325</v>
      </c>
      <c r="B225" s="5" t="s">
        <v>6</v>
      </c>
      <c r="C225" s="5" t="s">
        <v>7</v>
      </c>
      <c r="D225" s="5" t="s">
        <v>226</v>
      </c>
      <c r="E225" s="5" t="s">
        <v>16</v>
      </c>
      <c r="F225" s="5">
        <v>912</v>
      </c>
    </row>
    <row r="226" s="1" customFormat="1" ht="22.5" customHeight="1" spans="1:6">
      <c r="A226" s="5">
        <f>7328</f>
        <v>7328</v>
      </c>
      <c r="B226" s="5" t="s">
        <v>6</v>
      </c>
      <c r="C226" s="5" t="s">
        <v>17</v>
      </c>
      <c r="D226" s="5" t="s">
        <v>227</v>
      </c>
      <c r="E226" s="5" t="s">
        <v>9</v>
      </c>
      <c r="F226" s="5">
        <v>523</v>
      </c>
    </row>
    <row r="227" s="1" customFormat="1" ht="22.5" customHeight="1" spans="1:6">
      <c r="A227" s="5">
        <f>7358</f>
        <v>7358</v>
      </c>
      <c r="B227" s="5" t="s">
        <v>6</v>
      </c>
      <c r="C227" s="5" t="s">
        <v>13</v>
      </c>
      <c r="D227" s="5" t="s">
        <v>228</v>
      </c>
      <c r="E227" s="5" t="s">
        <v>16</v>
      </c>
      <c r="F227" s="5">
        <v>456</v>
      </c>
    </row>
    <row r="228" s="1" customFormat="1" ht="22.5" customHeight="1" spans="1:6">
      <c r="A228" s="5">
        <f>7366</f>
        <v>7366</v>
      </c>
      <c r="B228" s="5" t="s">
        <v>6</v>
      </c>
      <c r="C228" s="5" t="s">
        <v>19</v>
      </c>
      <c r="D228" s="5" t="s">
        <v>229</v>
      </c>
      <c r="E228" s="5" t="s">
        <v>16</v>
      </c>
      <c r="F228" s="5">
        <v>456</v>
      </c>
    </row>
    <row r="229" s="1" customFormat="1" ht="22.5" customHeight="1" spans="1:6">
      <c r="A229" s="5">
        <f>7380</f>
        <v>7380</v>
      </c>
      <c r="B229" s="5" t="s">
        <v>6</v>
      </c>
      <c r="C229" s="5" t="s">
        <v>7</v>
      </c>
      <c r="D229" s="5" t="s">
        <v>230</v>
      </c>
      <c r="E229" s="5" t="s">
        <v>9</v>
      </c>
      <c r="F229" s="5">
        <v>523</v>
      </c>
    </row>
    <row r="230" s="1" customFormat="1" ht="22.5" customHeight="1" spans="1:6">
      <c r="A230" s="5">
        <f>7411</f>
        <v>7411</v>
      </c>
      <c r="B230" s="5" t="s">
        <v>6</v>
      </c>
      <c r="C230" s="5" t="s">
        <v>19</v>
      </c>
      <c r="D230" s="5" t="s">
        <v>231</v>
      </c>
      <c r="E230" s="5" t="s">
        <v>9</v>
      </c>
      <c r="F230" s="5">
        <v>536</v>
      </c>
    </row>
    <row r="231" s="1" customFormat="1" ht="22.5" customHeight="1" spans="1:6">
      <c r="A231" s="5">
        <f>7435</f>
        <v>7435</v>
      </c>
      <c r="B231" s="5" t="s">
        <v>6</v>
      </c>
      <c r="C231" s="5" t="s">
        <v>26</v>
      </c>
      <c r="D231" s="5" t="s">
        <v>232</v>
      </c>
      <c r="E231" s="5" t="s">
        <v>9</v>
      </c>
      <c r="F231" s="5">
        <v>523</v>
      </c>
    </row>
    <row r="232" s="1" customFormat="1" ht="22.5" customHeight="1" spans="1:6">
      <c r="A232" s="5">
        <f>7460</f>
        <v>7460</v>
      </c>
      <c r="B232" s="5" t="s">
        <v>6</v>
      </c>
      <c r="C232" s="5" t="s">
        <v>19</v>
      </c>
      <c r="D232" s="5" t="s">
        <v>233</v>
      </c>
      <c r="E232" s="5" t="s">
        <v>9</v>
      </c>
      <c r="F232" s="5">
        <v>523</v>
      </c>
    </row>
    <row r="233" s="1" customFormat="1" ht="22.5" customHeight="1" spans="1:6">
      <c r="A233" s="5">
        <f>7479</f>
        <v>7479</v>
      </c>
      <c r="B233" s="5" t="s">
        <v>6</v>
      </c>
      <c r="C233" s="5" t="s">
        <v>10</v>
      </c>
      <c r="D233" s="5" t="s">
        <v>234</v>
      </c>
      <c r="E233" s="5" t="s">
        <v>9</v>
      </c>
      <c r="F233" s="5">
        <v>456</v>
      </c>
    </row>
    <row r="234" s="1" customFormat="1" ht="22.5" customHeight="1" spans="1:6">
      <c r="A234" s="5">
        <f>7551</f>
        <v>7551</v>
      </c>
      <c r="B234" s="5" t="s">
        <v>6</v>
      </c>
      <c r="C234" s="5" t="s">
        <v>19</v>
      </c>
      <c r="D234" s="5" t="s">
        <v>235</v>
      </c>
      <c r="E234" s="5" t="s">
        <v>16</v>
      </c>
      <c r="F234" s="5">
        <v>420</v>
      </c>
    </row>
    <row r="235" s="1" customFormat="1" ht="22.5" customHeight="1" spans="1:6">
      <c r="A235" s="5">
        <f>7579</f>
        <v>7579</v>
      </c>
      <c r="B235" s="5" t="s">
        <v>6</v>
      </c>
      <c r="C235" s="5" t="s">
        <v>10</v>
      </c>
      <c r="D235" s="5" t="s">
        <v>236</v>
      </c>
      <c r="E235" s="5" t="s">
        <v>16</v>
      </c>
      <c r="F235" s="5">
        <v>456</v>
      </c>
    </row>
    <row r="236" s="1" customFormat="1" ht="22.5" customHeight="1" spans="1:6">
      <c r="A236" s="5">
        <f>7608</f>
        <v>7608</v>
      </c>
      <c r="B236" s="5" t="s">
        <v>6</v>
      </c>
      <c r="C236" s="5" t="s">
        <v>37</v>
      </c>
      <c r="D236" s="5" t="s">
        <v>237</v>
      </c>
      <c r="E236" s="5" t="s">
        <v>9</v>
      </c>
      <c r="F236" s="5">
        <v>533</v>
      </c>
    </row>
    <row r="237" s="1" customFormat="1" ht="22.5" customHeight="1" spans="1:6">
      <c r="A237" s="5">
        <f>7621</f>
        <v>7621</v>
      </c>
      <c r="B237" s="5" t="s">
        <v>6</v>
      </c>
      <c r="C237" s="5" t="s">
        <v>13</v>
      </c>
      <c r="D237" s="5" t="s">
        <v>238</v>
      </c>
      <c r="E237" s="5" t="s">
        <v>16</v>
      </c>
      <c r="F237" s="5">
        <v>456</v>
      </c>
    </row>
    <row r="238" s="1" customFormat="1" ht="22.5" customHeight="1" spans="1:6">
      <c r="A238" s="5">
        <f>7633</f>
        <v>7633</v>
      </c>
      <c r="B238" s="5" t="s">
        <v>6</v>
      </c>
      <c r="C238" s="5" t="s">
        <v>17</v>
      </c>
      <c r="D238" s="5" t="s">
        <v>239</v>
      </c>
      <c r="E238" s="5" t="s">
        <v>16</v>
      </c>
      <c r="F238" s="5">
        <v>456</v>
      </c>
    </row>
    <row r="239" s="1" customFormat="1" ht="22.5" customHeight="1" spans="1:6">
      <c r="A239" s="5">
        <f>7638</f>
        <v>7638</v>
      </c>
      <c r="B239" s="5" t="s">
        <v>6</v>
      </c>
      <c r="C239" s="5" t="s">
        <v>10</v>
      </c>
      <c r="D239" s="5" t="s">
        <v>240</v>
      </c>
      <c r="E239" s="5" t="s">
        <v>16</v>
      </c>
      <c r="F239" s="5">
        <v>456</v>
      </c>
    </row>
    <row r="240" s="1" customFormat="1" ht="22.5" customHeight="1" spans="1:6">
      <c r="A240" s="5">
        <f>7650</f>
        <v>7650</v>
      </c>
      <c r="B240" s="5" t="s">
        <v>6</v>
      </c>
      <c r="C240" s="5" t="s">
        <v>34</v>
      </c>
      <c r="D240" s="5" t="s">
        <v>241</v>
      </c>
      <c r="E240" s="5" t="s">
        <v>9</v>
      </c>
      <c r="F240" s="5">
        <v>481</v>
      </c>
    </row>
    <row r="241" s="1" customFormat="1" ht="22.5" customHeight="1" spans="1:6">
      <c r="A241" s="5">
        <f>7661</f>
        <v>7661</v>
      </c>
      <c r="B241" s="5" t="s">
        <v>6</v>
      </c>
      <c r="C241" s="5" t="s">
        <v>26</v>
      </c>
      <c r="D241" s="5" t="s">
        <v>242</v>
      </c>
      <c r="E241" s="5" t="s">
        <v>9</v>
      </c>
      <c r="F241" s="5">
        <v>980</v>
      </c>
    </row>
    <row r="242" s="1" customFormat="1" ht="22.5" customHeight="1" spans="1:6">
      <c r="A242" s="5">
        <f>7699</f>
        <v>7699</v>
      </c>
      <c r="B242" s="5" t="s">
        <v>6</v>
      </c>
      <c r="C242" s="5" t="s">
        <v>10</v>
      </c>
      <c r="D242" s="5" t="s">
        <v>243</v>
      </c>
      <c r="E242" s="5" t="s">
        <v>16</v>
      </c>
      <c r="F242" s="5">
        <v>912</v>
      </c>
    </row>
    <row r="243" s="1" customFormat="1" ht="22.5" customHeight="1" spans="1:6">
      <c r="A243" s="5">
        <f>7742</f>
        <v>7742</v>
      </c>
      <c r="B243" s="5" t="s">
        <v>6</v>
      </c>
      <c r="C243" s="5" t="s">
        <v>26</v>
      </c>
      <c r="D243" s="5" t="s">
        <v>244</v>
      </c>
      <c r="E243" s="5" t="s">
        <v>9</v>
      </c>
      <c r="F243" s="5">
        <v>523</v>
      </c>
    </row>
    <row r="244" s="1" customFormat="1" ht="22.5" customHeight="1" spans="1:6">
      <c r="A244" s="5">
        <f>7786</f>
        <v>7786</v>
      </c>
      <c r="B244" s="5" t="s">
        <v>6</v>
      </c>
      <c r="C244" s="5" t="s">
        <v>137</v>
      </c>
      <c r="D244" s="5" t="s">
        <v>245</v>
      </c>
      <c r="E244" s="5" t="s">
        <v>9</v>
      </c>
      <c r="F244" s="5">
        <v>856</v>
      </c>
    </row>
    <row r="245" s="1" customFormat="1" ht="22.5" customHeight="1" spans="1:6">
      <c r="A245" s="5">
        <f>7798</f>
        <v>7798</v>
      </c>
      <c r="B245" s="5" t="s">
        <v>6</v>
      </c>
      <c r="C245" s="5" t="s">
        <v>10</v>
      </c>
      <c r="D245" s="5" t="s">
        <v>104</v>
      </c>
      <c r="E245" s="5" t="s">
        <v>16</v>
      </c>
      <c r="F245" s="5">
        <v>438</v>
      </c>
    </row>
    <row r="246" s="1" customFormat="1" ht="22.5" customHeight="1" spans="1:6">
      <c r="A246" s="5">
        <f>7803</f>
        <v>7803</v>
      </c>
      <c r="B246" s="5" t="s">
        <v>6</v>
      </c>
      <c r="C246" s="5" t="s">
        <v>19</v>
      </c>
      <c r="D246" s="5" t="s">
        <v>246</v>
      </c>
      <c r="E246" s="5" t="s">
        <v>16</v>
      </c>
      <c r="F246" s="5">
        <v>456</v>
      </c>
    </row>
    <row r="247" s="1" customFormat="1" ht="22.5" customHeight="1" spans="1:6">
      <c r="A247" s="5">
        <f>7814</f>
        <v>7814</v>
      </c>
      <c r="B247" s="5" t="s">
        <v>6</v>
      </c>
      <c r="C247" s="5" t="s">
        <v>10</v>
      </c>
      <c r="D247" s="5" t="s">
        <v>247</v>
      </c>
      <c r="E247" s="5" t="s">
        <v>16</v>
      </c>
      <c r="F247" s="5">
        <v>456</v>
      </c>
    </row>
    <row r="248" s="1" customFormat="1" ht="22.5" customHeight="1" spans="1:6">
      <c r="A248" s="5">
        <f>7977</f>
        <v>7977</v>
      </c>
      <c r="B248" s="5" t="s">
        <v>6</v>
      </c>
      <c r="C248" s="5" t="s">
        <v>10</v>
      </c>
      <c r="D248" s="5" t="s">
        <v>248</v>
      </c>
      <c r="E248" s="5" t="s">
        <v>9</v>
      </c>
      <c r="F248" s="5">
        <v>324</v>
      </c>
    </row>
    <row r="249" s="1" customFormat="1" ht="22.5" customHeight="1" spans="1:6">
      <c r="A249" s="5">
        <f>7987</f>
        <v>7987</v>
      </c>
      <c r="B249" s="5" t="s">
        <v>6</v>
      </c>
      <c r="C249" s="5" t="s">
        <v>26</v>
      </c>
      <c r="D249" s="5" t="s">
        <v>249</v>
      </c>
      <c r="E249" s="5" t="s">
        <v>9</v>
      </c>
      <c r="F249" s="5">
        <v>523</v>
      </c>
    </row>
    <row r="250" s="1" customFormat="1" ht="22.5" customHeight="1" spans="1:6">
      <c r="A250" s="5">
        <f>8021</f>
        <v>8021</v>
      </c>
      <c r="B250" s="5" t="s">
        <v>6</v>
      </c>
      <c r="C250" s="5" t="s">
        <v>26</v>
      </c>
      <c r="D250" s="5" t="s">
        <v>250</v>
      </c>
      <c r="E250" s="5" t="s">
        <v>16</v>
      </c>
      <c r="F250" s="5">
        <v>456</v>
      </c>
    </row>
    <row r="251" s="1" customFormat="1" ht="22.5" customHeight="1" spans="1:6">
      <c r="A251" s="5">
        <f>8024</f>
        <v>8024</v>
      </c>
      <c r="B251" s="5" t="s">
        <v>6</v>
      </c>
      <c r="C251" s="5" t="s">
        <v>34</v>
      </c>
      <c r="D251" s="5" t="s">
        <v>251</v>
      </c>
      <c r="E251" s="5" t="s">
        <v>16</v>
      </c>
      <c r="F251" s="5">
        <v>456</v>
      </c>
    </row>
    <row r="252" s="1" customFormat="1" ht="22.5" customHeight="1" spans="1:6">
      <c r="A252" s="5">
        <f>8056</f>
        <v>8056</v>
      </c>
      <c r="B252" s="5" t="s">
        <v>6</v>
      </c>
      <c r="C252" s="5" t="s">
        <v>137</v>
      </c>
      <c r="D252" s="5" t="s">
        <v>252</v>
      </c>
      <c r="E252" s="5" t="s">
        <v>9</v>
      </c>
      <c r="F252" s="5">
        <v>1772</v>
      </c>
    </row>
    <row r="253" s="1" customFormat="1" ht="22.5" customHeight="1" spans="1:6">
      <c r="A253" s="5">
        <f>8072</f>
        <v>8072</v>
      </c>
      <c r="B253" s="5" t="s">
        <v>6</v>
      </c>
      <c r="C253" s="5" t="s">
        <v>7</v>
      </c>
      <c r="D253" s="5" t="s">
        <v>253</v>
      </c>
      <c r="E253" s="5" t="s">
        <v>9</v>
      </c>
      <c r="F253" s="5">
        <v>503</v>
      </c>
    </row>
    <row r="254" s="1" customFormat="1" ht="22.5" customHeight="1" spans="1:6">
      <c r="A254" s="5">
        <f>8089</f>
        <v>8089</v>
      </c>
      <c r="B254" s="5" t="s">
        <v>6</v>
      </c>
      <c r="C254" s="5" t="s">
        <v>13</v>
      </c>
      <c r="D254" s="5" t="s">
        <v>87</v>
      </c>
      <c r="E254" s="5" t="s">
        <v>9</v>
      </c>
      <c r="F254" s="5">
        <v>449</v>
      </c>
    </row>
    <row r="255" s="1" customFormat="1" ht="22.5" customHeight="1" spans="1:6">
      <c r="A255" s="5">
        <f>8093</f>
        <v>8093</v>
      </c>
      <c r="B255" s="5" t="s">
        <v>6</v>
      </c>
      <c r="C255" s="5" t="s">
        <v>26</v>
      </c>
      <c r="D255" s="5" t="s">
        <v>254</v>
      </c>
      <c r="E255" s="5" t="s">
        <v>9</v>
      </c>
      <c r="F255" s="5">
        <v>523</v>
      </c>
    </row>
    <row r="256" s="1" customFormat="1" ht="22.5" customHeight="1" spans="1:6">
      <c r="A256" s="5">
        <f>8106</f>
        <v>8106</v>
      </c>
      <c r="B256" s="5" t="s">
        <v>6</v>
      </c>
      <c r="C256" s="5" t="s">
        <v>19</v>
      </c>
      <c r="D256" s="5" t="s">
        <v>255</v>
      </c>
      <c r="E256" s="5" t="s">
        <v>9</v>
      </c>
      <c r="F256" s="5">
        <v>514</v>
      </c>
    </row>
    <row r="257" s="1" customFormat="1" ht="22.5" customHeight="1" spans="1:6">
      <c r="A257" s="5">
        <f>8138</f>
        <v>8138</v>
      </c>
      <c r="B257" s="5" t="s">
        <v>6</v>
      </c>
      <c r="C257" s="5" t="s">
        <v>17</v>
      </c>
      <c r="D257" s="5" t="s">
        <v>256</v>
      </c>
      <c r="E257" s="5" t="s">
        <v>16</v>
      </c>
      <c r="F257" s="5">
        <v>912</v>
      </c>
    </row>
    <row r="258" s="1" customFormat="1" ht="22.5" customHeight="1" spans="1:6">
      <c r="A258" s="5">
        <f>8176</f>
        <v>8176</v>
      </c>
      <c r="B258" s="5" t="s">
        <v>6</v>
      </c>
      <c r="C258" s="5" t="s">
        <v>10</v>
      </c>
      <c r="D258" s="5" t="s">
        <v>257</v>
      </c>
      <c r="E258" s="5" t="s">
        <v>16</v>
      </c>
      <c r="F258" s="5">
        <v>456</v>
      </c>
    </row>
    <row r="259" s="1" customFormat="1" ht="22.5" customHeight="1" spans="1:6">
      <c r="A259" s="5">
        <f>8189</f>
        <v>8189</v>
      </c>
      <c r="B259" s="5" t="s">
        <v>6</v>
      </c>
      <c r="C259" s="5" t="s">
        <v>7</v>
      </c>
      <c r="D259" s="5" t="s">
        <v>258</v>
      </c>
      <c r="E259" s="5" t="s">
        <v>9</v>
      </c>
      <c r="F259" s="5">
        <v>477</v>
      </c>
    </row>
    <row r="260" s="1" customFormat="1" ht="22.5" customHeight="1" spans="1:6">
      <c r="A260" s="5">
        <f>8215</f>
        <v>8215</v>
      </c>
      <c r="B260" s="5" t="s">
        <v>6</v>
      </c>
      <c r="C260" s="5" t="s">
        <v>10</v>
      </c>
      <c r="D260" s="5" t="s">
        <v>259</v>
      </c>
      <c r="E260" s="5" t="s">
        <v>9</v>
      </c>
      <c r="F260" s="5">
        <v>523</v>
      </c>
    </row>
    <row r="261" s="1" customFormat="1" ht="22.5" customHeight="1" spans="1:6">
      <c r="A261" s="5">
        <f>8268</f>
        <v>8268</v>
      </c>
      <c r="B261" s="5" t="s">
        <v>6</v>
      </c>
      <c r="C261" s="5" t="s">
        <v>10</v>
      </c>
      <c r="D261" s="5" t="s">
        <v>260</v>
      </c>
      <c r="E261" s="5" t="s">
        <v>9</v>
      </c>
      <c r="F261" s="5">
        <v>517</v>
      </c>
    </row>
    <row r="262" s="1" customFormat="1" ht="22.5" customHeight="1" spans="1:6">
      <c r="A262" s="5">
        <f>8274</f>
        <v>8274</v>
      </c>
      <c r="B262" s="5" t="s">
        <v>6</v>
      </c>
      <c r="C262" s="5" t="s">
        <v>7</v>
      </c>
      <c r="D262" s="5" t="s">
        <v>261</v>
      </c>
      <c r="E262" s="5" t="s">
        <v>9</v>
      </c>
      <c r="F262" s="5">
        <v>1002</v>
      </c>
    </row>
    <row r="263" s="1" customFormat="1" ht="22.5" customHeight="1" spans="1:6">
      <c r="A263" s="5">
        <f>8307</f>
        <v>8307</v>
      </c>
      <c r="B263" s="5" t="s">
        <v>6</v>
      </c>
      <c r="C263" s="5" t="s">
        <v>10</v>
      </c>
      <c r="D263" s="5" t="s">
        <v>262</v>
      </c>
      <c r="E263" s="5" t="s">
        <v>16</v>
      </c>
      <c r="F263" s="5">
        <v>1368</v>
      </c>
    </row>
    <row r="264" s="1" customFormat="1" ht="22.5" customHeight="1" spans="1:6">
      <c r="A264" s="5">
        <f>8341</f>
        <v>8341</v>
      </c>
      <c r="B264" s="5" t="s">
        <v>6</v>
      </c>
      <c r="C264" s="5" t="s">
        <v>7</v>
      </c>
      <c r="D264" s="5" t="s">
        <v>64</v>
      </c>
      <c r="E264" s="5" t="s">
        <v>9</v>
      </c>
      <c r="F264" s="5">
        <v>484</v>
      </c>
    </row>
    <row r="265" s="1" customFormat="1" ht="22.5" customHeight="1" spans="1:6">
      <c r="A265" s="5">
        <f>8427</f>
        <v>8427</v>
      </c>
      <c r="B265" s="5" t="s">
        <v>6</v>
      </c>
      <c r="C265" s="5" t="s">
        <v>10</v>
      </c>
      <c r="D265" s="5" t="s">
        <v>263</v>
      </c>
      <c r="E265" s="5" t="s">
        <v>16</v>
      </c>
      <c r="F265" s="5">
        <v>456</v>
      </c>
    </row>
    <row r="266" s="1" customFormat="1" ht="22.5" customHeight="1" spans="1:6">
      <c r="A266" s="5">
        <f>8434</f>
        <v>8434</v>
      </c>
      <c r="B266" s="5" t="s">
        <v>6</v>
      </c>
      <c r="C266" s="5" t="s">
        <v>37</v>
      </c>
      <c r="D266" s="5" t="s">
        <v>264</v>
      </c>
      <c r="E266" s="5" t="s">
        <v>16</v>
      </c>
      <c r="F266" s="5">
        <v>912</v>
      </c>
    </row>
    <row r="267" s="1" customFormat="1" ht="22.5" customHeight="1" spans="1:6">
      <c r="A267" s="5">
        <f>8505</f>
        <v>8505</v>
      </c>
      <c r="B267" s="5" t="s">
        <v>6</v>
      </c>
      <c r="C267" s="5" t="s">
        <v>7</v>
      </c>
      <c r="D267" s="5" t="s">
        <v>265</v>
      </c>
      <c r="E267" s="5" t="s">
        <v>9</v>
      </c>
      <c r="F267" s="5">
        <v>455</v>
      </c>
    </row>
    <row r="268" s="1" customFormat="1" ht="22.5" customHeight="1" spans="1:6">
      <c r="A268" s="5">
        <f>8565</f>
        <v>8565</v>
      </c>
      <c r="B268" s="5" t="s">
        <v>6</v>
      </c>
      <c r="C268" s="5" t="s">
        <v>26</v>
      </c>
      <c r="D268" s="5" t="s">
        <v>266</v>
      </c>
      <c r="E268" s="5" t="s">
        <v>16</v>
      </c>
      <c r="F268" s="5">
        <v>456</v>
      </c>
    </row>
    <row r="269" s="1" customFormat="1" ht="22.5" customHeight="1" spans="1:6">
      <c r="A269" s="5">
        <f>8576</f>
        <v>8576</v>
      </c>
      <c r="B269" s="5" t="s">
        <v>6</v>
      </c>
      <c r="C269" s="5" t="s">
        <v>19</v>
      </c>
      <c r="D269" s="5" t="s">
        <v>267</v>
      </c>
      <c r="E269" s="5" t="s">
        <v>9</v>
      </c>
      <c r="F269" s="5">
        <v>523</v>
      </c>
    </row>
    <row r="270" s="1" customFormat="1" ht="22.5" customHeight="1" spans="1:6">
      <c r="A270" s="5">
        <f>8583</f>
        <v>8583</v>
      </c>
      <c r="B270" s="5" t="s">
        <v>6</v>
      </c>
      <c r="C270" s="5" t="s">
        <v>7</v>
      </c>
      <c r="D270" s="5" t="s">
        <v>53</v>
      </c>
      <c r="E270" s="5" t="s">
        <v>9</v>
      </c>
      <c r="F270" s="5">
        <v>523</v>
      </c>
    </row>
    <row r="271" s="1" customFormat="1" ht="22.5" customHeight="1" spans="1:6">
      <c r="A271" s="5">
        <f>8673</f>
        <v>8673</v>
      </c>
      <c r="B271" s="5" t="s">
        <v>6</v>
      </c>
      <c r="C271" s="5" t="s">
        <v>17</v>
      </c>
      <c r="D271" s="5" t="s">
        <v>206</v>
      </c>
      <c r="E271" s="5" t="s">
        <v>9</v>
      </c>
      <c r="F271" s="5">
        <v>510</v>
      </c>
    </row>
    <row r="272" s="1" customFormat="1" ht="22.5" customHeight="1" spans="1:6">
      <c r="A272" s="5">
        <f>8801</f>
        <v>8801</v>
      </c>
      <c r="B272" s="5" t="s">
        <v>6</v>
      </c>
      <c r="C272" s="5" t="s">
        <v>17</v>
      </c>
      <c r="D272" s="5" t="s">
        <v>268</v>
      </c>
      <c r="E272" s="5" t="s">
        <v>16</v>
      </c>
      <c r="F272" s="5">
        <v>456</v>
      </c>
    </row>
    <row r="273" s="1" customFormat="1" ht="22.5" customHeight="1" spans="1:6">
      <c r="A273" s="5">
        <f>8830</f>
        <v>8830</v>
      </c>
      <c r="B273" s="5" t="s">
        <v>6</v>
      </c>
      <c r="C273" s="5" t="s">
        <v>13</v>
      </c>
      <c r="D273" s="5" t="s">
        <v>269</v>
      </c>
      <c r="E273" s="5" t="s">
        <v>16</v>
      </c>
      <c r="F273" s="5">
        <v>466</v>
      </c>
    </row>
    <row r="274" s="1" customFormat="1" ht="22.5" customHeight="1" spans="1:6">
      <c r="A274" s="5">
        <f>8876</f>
        <v>8876</v>
      </c>
      <c r="B274" s="5" t="s">
        <v>6</v>
      </c>
      <c r="C274" s="5" t="s">
        <v>10</v>
      </c>
      <c r="D274" s="5" t="s">
        <v>270</v>
      </c>
      <c r="E274" s="5" t="s">
        <v>16</v>
      </c>
      <c r="F274" s="5">
        <v>450</v>
      </c>
    </row>
    <row r="275" s="1" customFormat="1" ht="22.5" customHeight="1" spans="1:6">
      <c r="A275" s="5">
        <f>8884</f>
        <v>8884</v>
      </c>
      <c r="B275" s="5" t="s">
        <v>6</v>
      </c>
      <c r="C275" s="5" t="s">
        <v>137</v>
      </c>
      <c r="D275" s="5" t="s">
        <v>271</v>
      </c>
      <c r="E275" s="5" t="s">
        <v>16</v>
      </c>
      <c r="F275" s="5">
        <v>456</v>
      </c>
    </row>
    <row r="276" s="1" customFormat="1" ht="22.5" customHeight="1" spans="1:6">
      <c r="A276" s="5">
        <f>8904</f>
        <v>8904</v>
      </c>
      <c r="B276" s="5" t="s">
        <v>6</v>
      </c>
      <c r="C276" s="5" t="s">
        <v>13</v>
      </c>
      <c r="D276" s="5" t="s">
        <v>233</v>
      </c>
      <c r="E276" s="5" t="s">
        <v>9</v>
      </c>
      <c r="F276" s="5">
        <v>523</v>
      </c>
    </row>
    <row r="277" s="1" customFormat="1" ht="22.5" customHeight="1" spans="1:6">
      <c r="A277" s="5">
        <f>9081</f>
        <v>9081</v>
      </c>
      <c r="B277" s="5" t="s">
        <v>6</v>
      </c>
      <c r="C277" s="5" t="s">
        <v>10</v>
      </c>
      <c r="D277" s="5" t="s">
        <v>272</v>
      </c>
      <c r="E277" s="5" t="s">
        <v>9</v>
      </c>
      <c r="F277" s="5">
        <v>523</v>
      </c>
    </row>
    <row r="278" s="1" customFormat="1" ht="22.5" customHeight="1" spans="1:6">
      <c r="A278" s="5">
        <f>9098</f>
        <v>9098</v>
      </c>
      <c r="B278" s="5" t="s">
        <v>6</v>
      </c>
      <c r="C278" s="5" t="s">
        <v>17</v>
      </c>
      <c r="D278" s="5" t="s">
        <v>273</v>
      </c>
      <c r="E278" s="5" t="s">
        <v>16</v>
      </c>
      <c r="F278" s="5">
        <v>446</v>
      </c>
    </row>
    <row r="279" s="1" customFormat="1" ht="22.5" customHeight="1" spans="1:6">
      <c r="A279" s="5">
        <f>9115</f>
        <v>9115</v>
      </c>
      <c r="B279" s="5" t="s">
        <v>6</v>
      </c>
      <c r="C279" s="5" t="s">
        <v>13</v>
      </c>
      <c r="D279" s="5" t="s">
        <v>46</v>
      </c>
      <c r="E279" s="5" t="s">
        <v>9</v>
      </c>
      <c r="F279" s="5">
        <v>523</v>
      </c>
    </row>
    <row r="280" s="1" customFormat="1" ht="22.5" customHeight="1" spans="1:6">
      <c r="A280" s="5">
        <f>9174</f>
        <v>9174</v>
      </c>
      <c r="B280" s="5" t="s">
        <v>6</v>
      </c>
      <c r="C280" s="5" t="s">
        <v>17</v>
      </c>
      <c r="D280" s="5" t="s">
        <v>274</v>
      </c>
      <c r="E280" s="5" t="s">
        <v>9</v>
      </c>
      <c r="F280" s="5">
        <v>510</v>
      </c>
    </row>
    <row r="281" s="1" customFormat="1" ht="22.5" customHeight="1" spans="1:6">
      <c r="A281" s="5">
        <f>9200</f>
        <v>9200</v>
      </c>
      <c r="B281" s="5" t="s">
        <v>6</v>
      </c>
      <c r="C281" s="5" t="s">
        <v>13</v>
      </c>
      <c r="D281" s="5" t="s">
        <v>131</v>
      </c>
      <c r="E281" s="5" t="s">
        <v>9</v>
      </c>
      <c r="F281" s="5">
        <v>512</v>
      </c>
    </row>
    <row r="282" s="1" customFormat="1" ht="22.5" customHeight="1" spans="1:6">
      <c r="A282" s="5">
        <f>9247</f>
        <v>9247</v>
      </c>
      <c r="B282" s="5" t="s">
        <v>6</v>
      </c>
      <c r="C282" s="5" t="s">
        <v>10</v>
      </c>
      <c r="D282" s="5" t="s">
        <v>275</v>
      </c>
      <c r="E282" s="5" t="s">
        <v>16</v>
      </c>
      <c r="F282" s="5">
        <v>456</v>
      </c>
    </row>
    <row r="283" s="1" customFormat="1" ht="22.5" customHeight="1" spans="1:6">
      <c r="A283" s="5">
        <f>9348</f>
        <v>9348</v>
      </c>
      <c r="B283" s="5" t="s">
        <v>6</v>
      </c>
      <c r="C283" s="5" t="s">
        <v>13</v>
      </c>
      <c r="D283" s="5" t="s">
        <v>276</v>
      </c>
      <c r="E283" s="5" t="s">
        <v>9</v>
      </c>
      <c r="F283" s="5">
        <v>501</v>
      </c>
    </row>
    <row r="284" s="1" customFormat="1" ht="22.5" customHeight="1" spans="1:6">
      <c r="A284" s="5">
        <f>9351</f>
        <v>9351</v>
      </c>
      <c r="B284" s="5" t="s">
        <v>6</v>
      </c>
      <c r="C284" s="5" t="s">
        <v>10</v>
      </c>
      <c r="D284" s="5" t="s">
        <v>277</v>
      </c>
      <c r="E284" s="5" t="s">
        <v>9</v>
      </c>
      <c r="F284" s="5">
        <v>523</v>
      </c>
    </row>
    <row r="285" s="1" customFormat="1" ht="22.5" customHeight="1" spans="1:6">
      <c r="A285" s="5">
        <f>9378</f>
        <v>9378</v>
      </c>
      <c r="B285" s="5" t="s">
        <v>6</v>
      </c>
      <c r="C285" s="5" t="s">
        <v>10</v>
      </c>
      <c r="D285" s="5" t="s">
        <v>278</v>
      </c>
      <c r="E285" s="5" t="s">
        <v>16</v>
      </c>
      <c r="F285" s="5">
        <v>436</v>
      </c>
    </row>
    <row r="286" s="1" customFormat="1" ht="22.5" customHeight="1" spans="1:6">
      <c r="A286" s="5">
        <f>9384</f>
        <v>9384</v>
      </c>
      <c r="B286" s="5" t="s">
        <v>6</v>
      </c>
      <c r="C286" s="5" t="s">
        <v>17</v>
      </c>
      <c r="D286" s="5" t="s">
        <v>279</v>
      </c>
      <c r="E286" s="5" t="s">
        <v>16</v>
      </c>
      <c r="F286" s="5">
        <v>440</v>
      </c>
    </row>
    <row r="287" s="1" customFormat="1" ht="22.5" customHeight="1" spans="1:6">
      <c r="A287" s="5">
        <f>9472</f>
        <v>9472</v>
      </c>
      <c r="B287" s="5" t="s">
        <v>6</v>
      </c>
      <c r="C287" s="5" t="s">
        <v>37</v>
      </c>
      <c r="D287" s="5" t="s">
        <v>280</v>
      </c>
      <c r="E287" s="5" t="s">
        <v>16</v>
      </c>
      <c r="F287" s="5">
        <v>736</v>
      </c>
    </row>
    <row r="288" s="1" customFormat="1" ht="22.5" customHeight="1" spans="1:6">
      <c r="A288" s="5">
        <f>9657</f>
        <v>9657</v>
      </c>
      <c r="B288" s="5" t="s">
        <v>6</v>
      </c>
      <c r="C288" s="5" t="s">
        <v>10</v>
      </c>
      <c r="D288" s="5" t="s">
        <v>281</v>
      </c>
      <c r="E288" s="5" t="s">
        <v>9</v>
      </c>
      <c r="F288" s="5">
        <v>1303</v>
      </c>
    </row>
    <row r="289" s="1" customFormat="1" ht="22.5" customHeight="1" spans="1:6">
      <c r="A289" s="5">
        <f>9728</f>
        <v>9728</v>
      </c>
      <c r="B289" s="5" t="s">
        <v>6</v>
      </c>
      <c r="C289" s="5" t="s">
        <v>17</v>
      </c>
      <c r="D289" s="5" t="s">
        <v>282</v>
      </c>
      <c r="E289" s="5" t="s">
        <v>9</v>
      </c>
      <c r="F289" s="5">
        <v>523</v>
      </c>
    </row>
    <row r="290" s="1" customFormat="1" ht="22.5" customHeight="1" spans="1:6">
      <c r="A290" s="5">
        <f>9733</f>
        <v>9733</v>
      </c>
      <c r="B290" s="5" t="s">
        <v>6</v>
      </c>
      <c r="C290" s="5" t="s">
        <v>137</v>
      </c>
      <c r="D290" s="5" t="s">
        <v>33</v>
      </c>
      <c r="E290" s="5" t="s">
        <v>16</v>
      </c>
      <c r="F290" s="5">
        <v>388</v>
      </c>
    </row>
    <row r="291" s="1" customFormat="1" ht="22.5" customHeight="1" spans="1:6">
      <c r="A291" s="5">
        <f>9745</f>
        <v>9745</v>
      </c>
      <c r="B291" s="5" t="s">
        <v>6</v>
      </c>
      <c r="C291" s="5" t="s">
        <v>10</v>
      </c>
      <c r="D291" s="5" t="s">
        <v>283</v>
      </c>
      <c r="E291" s="5" t="s">
        <v>16</v>
      </c>
      <c r="F291" s="5">
        <v>450</v>
      </c>
    </row>
    <row r="292" s="1" customFormat="1" ht="22.5" customHeight="1" spans="1:6">
      <c r="A292" s="5">
        <f>9751</f>
        <v>9751</v>
      </c>
      <c r="B292" s="5" t="s">
        <v>6</v>
      </c>
      <c r="C292" s="5" t="s">
        <v>10</v>
      </c>
      <c r="D292" s="5" t="s">
        <v>284</v>
      </c>
      <c r="E292" s="5" t="s">
        <v>16</v>
      </c>
      <c r="F292" s="5">
        <v>456</v>
      </c>
    </row>
    <row r="293" s="1" customFormat="1" ht="22.5" customHeight="1" spans="1:6">
      <c r="A293" s="5">
        <f>9931</f>
        <v>9931</v>
      </c>
      <c r="B293" s="5" t="s">
        <v>6</v>
      </c>
      <c r="C293" s="5" t="s">
        <v>7</v>
      </c>
      <c r="D293" s="5" t="s">
        <v>285</v>
      </c>
      <c r="E293" s="5" t="s">
        <v>9</v>
      </c>
      <c r="F293" s="5">
        <v>523</v>
      </c>
    </row>
    <row r="294" s="1" customFormat="1" ht="22.5" customHeight="1" spans="1:6">
      <c r="A294" s="5">
        <f>9953</f>
        <v>9953</v>
      </c>
      <c r="B294" s="5" t="s">
        <v>6</v>
      </c>
      <c r="C294" s="5" t="s">
        <v>13</v>
      </c>
      <c r="D294" s="5" t="s">
        <v>286</v>
      </c>
      <c r="E294" s="5" t="s">
        <v>9</v>
      </c>
      <c r="F294" s="5">
        <v>980</v>
      </c>
    </row>
    <row r="295" s="1" customFormat="1" ht="22.5" customHeight="1" spans="1:6">
      <c r="A295" s="5">
        <f>9974</f>
        <v>9974</v>
      </c>
      <c r="B295" s="5" t="s">
        <v>6</v>
      </c>
      <c r="C295" s="5" t="s">
        <v>13</v>
      </c>
      <c r="D295" s="5" t="s">
        <v>68</v>
      </c>
      <c r="E295" s="5" t="s">
        <v>9</v>
      </c>
      <c r="F295" s="5">
        <v>503</v>
      </c>
    </row>
    <row r="296" s="1" customFormat="1" ht="22.5" customHeight="1" spans="1:6">
      <c r="A296" s="5">
        <f>10003</f>
        <v>10003</v>
      </c>
      <c r="B296" s="5" t="s">
        <v>6</v>
      </c>
      <c r="C296" s="5" t="s">
        <v>13</v>
      </c>
      <c r="D296" s="5" t="s">
        <v>287</v>
      </c>
      <c r="E296" s="5" t="s">
        <v>9</v>
      </c>
      <c r="F296" s="5">
        <v>533</v>
      </c>
    </row>
    <row r="297" s="1" customFormat="1" ht="22.5" customHeight="1" spans="1:6">
      <c r="A297" s="5">
        <f>10055</f>
        <v>10055</v>
      </c>
      <c r="B297" s="5" t="s">
        <v>6</v>
      </c>
      <c r="C297" s="5" t="s">
        <v>19</v>
      </c>
      <c r="D297" s="5" t="s">
        <v>288</v>
      </c>
      <c r="E297" s="5" t="s">
        <v>9</v>
      </c>
      <c r="F297" s="5">
        <v>494</v>
      </c>
    </row>
    <row r="298" s="1" customFormat="1" ht="22.5" customHeight="1" spans="1:6">
      <c r="A298" s="5">
        <f>10089</f>
        <v>10089</v>
      </c>
      <c r="B298" s="5" t="s">
        <v>6</v>
      </c>
      <c r="C298" s="5" t="s">
        <v>17</v>
      </c>
      <c r="D298" s="5" t="s">
        <v>289</v>
      </c>
      <c r="E298" s="5" t="s">
        <v>16</v>
      </c>
      <c r="F298" s="5">
        <v>456</v>
      </c>
    </row>
    <row r="299" s="1" customFormat="1" ht="22.5" customHeight="1" spans="1:6">
      <c r="A299" s="5">
        <f>10188</f>
        <v>10188</v>
      </c>
      <c r="B299" s="5" t="s">
        <v>6</v>
      </c>
      <c r="C299" s="5" t="s">
        <v>13</v>
      </c>
      <c r="D299" s="5" t="s">
        <v>290</v>
      </c>
      <c r="E299" s="5" t="s">
        <v>9</v>
      </c>
      <c r="F299" s="5">
        <v>490</v>
      </c>
    </row>
    <row r="300" s="1" customFormat="1" ht="22.5" customHeight="1" spans="1:6">
      <c r="A300" s="5">
        <f>10214</f>
        <v>10214</v>
      </c>
      <c r="B300" s="5" t="s">
        <v>6</v>
      </c>
      <c r="C300" s="5" t="s">
        <v>19</v>
      </c>
      <c r="D300" s="5" t="s">
        <v>291</v>
      </c>
      <c r="E300" s="5" t="s">
        <v>9</v>
      </c>
      <c r="F300" s="5">
        <v>1170</v>
      </c>
    </row>
    <row r="301" s="1" customFormat="1" ht="22.5" customHeight="1" spans="1:6">
      <c r="A301" s="5">
        <f>10238</f>
        <v>10238</v>
      </c>
      <c r="B301" s="5" t="s">
        <v>6</v>
      </c>
      <c r="C301" s="5" t="s">
        <v>10</v>
      </c>
      <c r="D301" s="5" t="s">
        <v>87</v>
      </c>
      <c r="E301" s="5" t="s">
        <v>9</v>
      </c>
      <c r="F301" s="5">
        <v>523</v>
      </c>
    </row>
    <row r="302" s="1" customFormat="1" ht="22.5" customHeight="1" spans="1:6">
      <c r="A302" s="5">
        <f>10271</f>
        <v>10271</v>
      </c>
      <c r="B302" s="5" t="s">
        <v>6</v>
      </c>
      <c r="C302" s="5" t="s">
        <v>26</v>
      </c>
      <c r="D302" s="5" t="s">
        <v>292</v>
      </c>
      <c r="E302" s="5" t="s">
        <v>9</v>
      </c>
      <c r="F302" s="5">
        <v>517</v>
      </c>
    </row>
    <row r="303" s="1" customFormat="1" ht="22.5" customHeight="1" spans="1:6">
      <c r="A303" s="5">
        <f>10330</f>
        <v>10330</v>
      </c>
      <c r="B303" s="5" t="s">
        <v>6</v>
      </c>
      <c r="C303" s="5" t="s">
        <v>7</v>
      </c>
      <c r="D303" s="5" t="s">
        <v>293</v>
      </c>
      <c r="E303" s="5" t="s">
        <v>9</v>
      </c>
      <c r="F303" s="5">
        <v>501</v>
      </c>
    </row>
    <row r="304" s="1" customFormat="1" ht="22.5" customHeight="1" spans="1:6">
      <c r="A304" s="5">
        <f>10355</f>
        <v>10355</v>
      </c>
      <c r="B304" s="5" t="s">
        <v>6</v>
      </c>
      <c r="C304" s="5" t="s">
        <v>13</v>
      </c>
      <c r="D304" s="5" t="s">
        <v>294</v>
      </c>
      <c r="E304" s="5" t="s">
        <v>16</v>
      </c>
      <c r="F304" s="5">
        <v>438</v>
      </c>
    </row>
    <row r="305" s="1" customFormat="1" ht="22.5" customHeight="1" spans="1:6">
      <c r="A305" s="5">
        <f>10375</f>
        <v>10375</v>
      </c>
      <c r="B305" s="5" t="s">
        <v>6</v>
      </c>
      <c r="C305" s="5" t="s">
        <v>37</v>
      </c>
      <c r="D305" s="5" t="s">
        <v>21</v>
      </c>
      <c r="E305" s="5" t="s">
        <v>16</v>
      </c>
      <c r="F305" s="5">
        <v>456</v>
      </c>
    </row>
    <row r="306" s="1" customFormat="1" ht="22.5" customHeight="1" spans="1:6">
      <c r="A306" s="5">
        <f>10377</f>
        <v>10377</v>
      </c>
      <c r="B306" s="5" t="s">
        <v>6</v>
      </c>
      <c r="C306" s="5" t="s">
        <v>10</v>
      </c>
      <c r="D306" s="5" t="s">
        <v>295</v>
      </c>
      <c r="E306" s="5" t="s">
        <v>9</v>
      </c>
      <c r="F306" s="5">
        <v>523</v>
      </c>
    </row>
    <row r="307" s="1" customFormat="1" ht="22.5" customHeight="1" spans="1:6">
      <c r="A307" s="5">
        <f>10403</f>
        <v>10403</v>
      </c>
      <c r="B307" s="5" t="s">
        <v>6</v>
      </c>
      <c r="C307" s="5" t="s">
        <v>19</v>
      </c>
      <c r="D307" s="5" t="s">
        <v>296</v>
      </c>
      <c r="E307" s="5" t="s">
        <v>9</v>
      </c>
      <c r="F307" s="5">
        <v>510</v>
      </c>
    </row>
    <row r="308" s="1" customFormat="1" ht="22.5" customHeight="1" spans="1:6">
      <c r="A308" s="5">
        <f>10418</f>
        <v>10418</v>
      </c>
      <c r="B308" s="5" t="s">
        <v>6</v>
      </c>
      <c r="C308" s="5" t="s">
        <v>10</v>
      </c>
      <c r="D308" s="5" t="s">
        <v>130</v>
      </c>
      <c r="E308" s="5" t="s">
        <v>16</v>
      </c>
      <c r="F308" s="5">
        <v>912</v>
      </c>
    </row>
    <row r="309" s="1" customFormat="1" ht="22.5" customHeight="1" spans="1:6">
      <c r="A309" s="5">
        <f>10420</f>
        <v>10420</v>
      </c>
      <c r="B309" s="5" t="s">
        <v>6</v>
      </c>
      <c r="C309" s="5" t="s">
        <v>17</v>
      </c>
      <c r="D309" s="5" t="s">
        <v>297</v>
      </c>
      <c r="E309" s="5" t="s">
        <v>16</v>
      </c>
      <c r="F309" s="5">
        <v>456</v>
      </c>
    </row>
    <row r="310" s="1" customFormat="1" ht="22.5" customHeight="1" spans="1:6">
      <c r="A310" s="5">
        <f>10449</f>
        <v>10449</v>
      </c>
      <c r="B310" s="5" t="s">
        <v>6</v>
      </c>
      <c r="C310" s="5" t="s">
        <v>13</v>
      </c>
      <c r="D310" s="5" t="s">
        <v>298</v>
      </c>
      <c r="E310" s="5" t="s">
        <v>9</v>
      </c>
      <c r="F310" s="5">
        <v>523</v>
      </c>
    </row>
    <row r="311" s="1" customFormat="1" ht="22.5" customHeight="1" spans="1:6">
      <c r="A311" s="5">
        <f>10551</f>
        <v>10551</v>
      </c>
      <c r="B311" s="5" t="s">
        <v>6</v>
      </c>
      <c r="C311" s="5" t="s">
        <v>19</v>
      </c>
      <c r="D311" s="5" t="s">
        <v>299</v>
      </c>
      <c r="E311" s="5" t="s">
        <v>9</v>
      </c>
      <c r="F311" s="5">
        <v>523</v>
      </c>
    </row>
    <row r="312" s="1" customFormat="1" ht="22.5" customHeight="1" spans="1:6">
      <c r="A312" s="5">
        <f>10553</f>
        <v>10553</v>
      </c>
      <c r="B312" s="5" t="s">
        <v>6</v>
      </c>
      <c r="C312" s="5" t="s">
        <v>13</v>
      </c>
      <c r="D312" s="5" t="s">
        <v>300</v>
      </c>
      <c r="E312" s="5" t="s">
        <v>16</v>
      </c>
      <c r="F312" s="5">
        <v>482</v>
      </c>
    </row>
    <row r="313" s="1" customFormat="1" ht="22.5" customHeight="1" spans="1:6">
      <c r="A313" s="5">
        <f>10585</f>
        <v>10585</v>
      </c>
      <c r="B313" s="5" t="s">
        <v>6</v>
      </c>
      <c r="C313" s="5" t="s">
        <v>26</v>
      </c>
      <c r="D313" s="5" t="s">
        <v>90</v>
      </c>
      <c r="E313" s="5" t="s">
        <v>9</v>
      </c>
      <c r="F313" s="5">
        <v>475</v>
      </c>
    </row>
    <row r="314" s="1" customFormat="1" ht="22.5" customHeight="1" spans="1:6">
      <c r="A314" s="5">
        <f>10593</f>
        <v>10593</v>
      </c>
      <c r="B314" s="5" t="s">
        <v>6</v>
      </c>
      <c r="C314" s="5" t="s">
        <v>10</v>
      </c>
      <c r="D314" s="5" t="s">
        <v>301</v>
      </c>
      <c r="E314" s="5" t="s">
        <v>16</v>
      </c>
      <c r="F314" s="5">
        <v>912</v>
      </c>
    </row>
    <row r="315" s="1" customFormat="1" ht="22.5" customHeight="1" spans="1:6">
      <c r="A315" s="5">
        <f>10601</f>
        <v>10601</v>
      </c>
      <c r="B315" s="5" t="s">
        <v>6</v>
      </c>
      <c r="C315" s="5" t="s">
        <v>10</v>
      </c>
      <c r="D315" s="5" t="s">
        <v>302</v>
      </c>
      <c r="E315" s="5" t="s">
        <v>16</v>
      </c>
      <c r="F315" s="5">
        <v>456</v>
      </c>
    </row>
    <row r="316" s="1" customFormat="1" ht="22.5" customHeight="1" spans="1:6">
      <c r="A316" s="5">
        <f>10638</f>
        <v>10638</v>
      </c>
      <c r="B316" s="5" t="s">
        <v>6</v>
      </c>
      <c r="C316" s="5" t="s">
        <v>10</v>
      </c>
      <c r="D316" s="5" t="s">
        <v>303</v>
      </c>
      <c r="E316" s="5" t="s">
        <v>16</v>
      </c>
      <c r="F316" s="5">
        <v>456</v>
      </c>
    </row>
    <row r="317" s="1" customFormat="1" ht="22.5" customHeight="1" spans="1:6">
      <c r="A317" s="5">
        <f>10674</f>
        <v>10674</v>
      </c>
      <c r="B317" s="5" t="s">
        <v>6</v>
      </c>
      <c r="C317" s="5" t="s">
        <v>10</v>
      </c>
      <c r="D317" s="5" t="s">
        <v>304</v>
      </c>
      <c r="E317" s="5" t="s">
        <v>9</v>
      </c>
      <c r="F317" s="5">
        <v>1170</v>
      </c>
    </row>
    <row r="318" s="1" customFormat="1" ht="22.5" customHeight="1" spans="1:6">
      <c r="A318" s="5">
        <f>10794</f>
        <v>10794</v>
      </c>
      <c r="B318" s="5" t="s">
        <v>6</v>
      </c>
      <c r="C318" s="5" t="s">
        <v>37</v>
      </c>
      <c r="D318" s="5" t="s">
        <v>305</v>
      </c>
      <c r="E318" s="5" t="s">
        <v>9</v>
      </c>
      <c r="F318" s="5">
        <v>523</v>
      </c>
    </row>
    <row r="319" s="1" customFormat="1" ht="22.5" customHeight="1" spans="1:6">
      <c r="A319" s="5">
        <f>10814</f>
        <v>10814</v>
      </c>
      <c r="B319" s="5" t="s">
        <v>6</v>
      </c>
      <c r="C319" s="5" t="s">
        <v>7</v>
      </c>
      <c r="D319" s="5" t="s">
        <v>306</v>
      </c>
      <c r="E319" s="5" t="s">
        <v>9</v>
      </c>
      <c r="F319" s="5">
        <v>523</v>
      </c>
    </row>
    <row r="320" s="1" customFormat="1" ht="22.5" customHeight="1" spans="1:6">
      <c r="A320" s="5">
        <f>10826</f>
        <v>10826</v>
      </c>
      <c r="B320" s="5" t="s">
        <v>6</v>
      </c>
      <c r="C320" s="5" t="s">
        <v>26</v>
      </c>
      <c r="D320" s="5" t="s">
        <v>307</v>
      </c>
      <c r="E320" s="5" t="s">
        <v>16</v>
      </c>
      <c r="F320" s="5">
        <v>456</v>
      </c>
    </row>
    <row r="321" s="1" customFormat="1" ht="22.5" customHeight="1" spans="1:6">
      <c r="A321" s="5">
        <f>10849</f>
        <v>10849</v>
      </c>
      <c r="B321" s="5" t="s">
        <v>6</v>
      </c>
      <c r="C321" s="5" t="s">
        <v>137</v>
      </c>
      <c r="D321" s="5" t="s">
        <v>308</v>
      </c>
      <c r="E321" s="5" t="s">
        <v>16</v>
      </c>
      <c r="F321" s="5">
        <v>950</v>
      </c>
    </row>
    <row r="322" s="1" customFormat="1" ht="22.5" customHeight="1" spans="1:6">
      <c r="A322" s="5">
        <f>10868</f>
        <v>10868</v>
      </c>
      <c r="B322" s="5" t="s">
        <v>6</v>
      </c>
      <c r="C322" s="5" t="s">
        <v>7</v>
      </c>
      <c r="D322" s="5" t="s">
        <v>309</v>
      </c>
      <c r="E322" s="5" t="s">
        <v>16</v>
      </c>
      <c r="F322" s="5">
        <v>912</v>
      </c>
    </row>
    <row r="323" s="1" customFormat="1" ht="22.5" customHeight="1" spans="1:6">
      <c r="A323" s="5">
        <f>10902</f>
        <v>10902</v>
      </c>
      <c r="B323" s="5" t="s">
        <v>6</v>
      </c>
      <c r="C323" s="5" t="s">
        <v>19</v>
      </c>
      <c r="D323" s="5" t="s">
        <v>310</v>
      </c>
      <c r="E323" s="5" t="s">
        <v>9</v>
      </c>
      <c r="F323" s="5">
        <v>1826</v>
      </c>
    </row>
    <row r="324" s="1" customFormat="1" ht="22.5" customHeight="1" spans="1:6">
      <c r="A324" s="5">
        <f>10909</f>
        <v>10909</v>
      </c>
      <c r="B324" s="5" t="s">
        <v>6</v>
      </c>
      <c r="C324" s="5" t="s">
        <v>26</v>
      </c>
      <c r="D324" s="5" t="s">
        <v>311</v>
      </c>
      <c r="E324" s="5" t="s">
        <v>9</v>
      </c>
      <c r="F324" s="5">
        <v>503</v>
      </c>
    </row>
    <row r="325" s="1" customFormat="1" ht="22.5" customHeight="1" spans="1:6">
      <c r="A325" s="5">
        <f>10990</f>
        <v>10990</v>
      </c>
      <c r="B325" s="5" t="s">
        <v>6</v>
      </c>
      <c r="C325" s="5" t="s">
        <v>17</v>
      </c>
      <c r="D325" s="5" t="s">
        <v>312</v>
      </c>
      <c r="E325" s="5" t="s">
        <v>9</v>
      </c>
      <c r="F325" s="5">
        <v>470</v>
      </c>
    </row>
    <row r="326" s="1" customFormat="1" ht="22.5" customHeight="1" spans="1:6">
      <c r="A326" s="5">
        <f>10998</f>
        <v>10998</v>
      </c>
      <c r="B326" s="5" t="s">
        <v>6</v>
      </c>
      <c r="C326" s="5" t="s">
        <v>37</v>
      </c>
      <c r="D326" s="5" t="s">
        <v>313</v>
      </c>
      <c r="E326" s="5" t="s">
        <v>16</v>
      </c>
      <c r="F326" s="5">
        <v>456</v>
      </c>
    </row>
    <row r="327" s="1" customFormat="1" ht="22.5" customHeight="1" spans="1:6">
      <c r="A327" s="5">
        <f>11008</f>
        <v>11008</v>
      </c>
      <c r="B327" s="5" t="s">
        <v>6</v>
      </c>
      <c r="C327" s="5" t="s">
        <v>13</v>
      </c>
      <c r="D327" s="5" t="s">
        <v>314</v>
      </c>
      <c r="E327" s="5" t="s">
        <v>9</v>
      </c>
      <c r="F327" s="5">
        <v>523</v>
      </c>
    </row>
    <row r="328" s="1" customFormat="1" ht="22.5" customHeight="1" spans="1:6">
      <c r="A328" s="5">
        <f>11011</f>
        <v>11011</v>
      </c>
      <c r="B328" s="5" t="s">
        <v>6</v>
      </c>
      <c r="C328" s="5" t="s">
        <v>17</v>
      </c>
      <c r="D328" s="5" t="s">
        <v>315</v>
      </c>
      <c r="E328" s="5" t="s">
        <v>9</v>
      </c>
      <c r="F328" s="5">
        <v>523</v>
      </c>
    </row>
    <row r="329" s="1" customFormat="1" ht="22.5" customHeight="1" spans="1:6">
      <c r="A329" s="5">
        <f>11042</f>
        <v>11042</v>
      </c>
      <c r="B329" s="5" t="s">
        <v>6</v>
      </c>
      <c r="C329" s="5" t="s">
        <v>37</v>
      </c>
      <c r="D329" s="5" t="s">
        <v>316</v>
      </c>
      <c r="E329" s="5" t="s">
        <v>9</v>
      </c>
      <c r="F329" s="5">
        <v>523</v>
      </c>
    </row>
    <row r="330" s="1" customFormat="1" ht="22.5" customHeight="1" spans="1:6">
      <c r="A330" s="5">
        <f>11043</f>
        <v>11043</v>
      </c>
      <c r="B330" s="5" t="s">
        <v>6</v>
      </c>
      <c r="C330" s="5" t="s">
        <v>19</v>
      </c>
      <c r="D330" s="5" t="s">
        <v>317</v>
      </c>
      <c r="E330" s="5" t="s">
        <v>16</v>
      </c>
      <c r="F330" s="5">
        <v>912</v>
      </c>
    </row>
    <row r="331" s="1" customFormat="1" ht="22.5" customHeight="1" spans="1:6">
      <c r="A331" s="5">
        <f>11046</f>
        <v>11046</v>
      </c>
      <c r="B331" s="5" t="s">
        <v>6</v>
      </c>
      <c r="C331" s="5" t="s">
        <v>34</v>
      </c>
      <c r="D331" s="5" t="s">
        <v>318</v>
      </c>
      <c r="E331" s="5" t="s">
        <v>16</v>
      </c>
      <c r="F331" s="5">
        <v>446</v>
      </c>
    </row>
    <row r="332" s="1" customFormat="1" ht="22.5" customHeight="1" spans="1:6">
      <c r="A332" s="5">
        <f>11065</f>
        <v>11065</v>
      </c>
      <c r="B332" s="5" t="s">
        <v>6</v>
      </c>
      <c r="C332" s="5" t="s">
        <v>37</v>
      </c>
      <c r="D332" s="5" t="s">
        <v>319</v>
      </c>
      <c r="E332" s="5" t="s">
        <v>16</v>
      </c>
      <c r="F332" s="5">
        <v>456</v>
      </c>
    </row>
    <row r="333" s="1" customFormat="1" ht="22.5" customHeight="1" spans="1:6">
      <c r="A333" s="5">
        <f>11073</f>
        <v>11073</v>
      </c>
      <c r="B333" s="5" t="s">
        <v>6</v>
      </c>
      <c r="C333" s="5" t="s">
        <v>26</v>
      </c>
      <c r="D333" s="5" t="s">
        <v>320</v>
      </c>
      <c r="E333" s="5" t="s">
        <v>16</v>
      </c>
      <c r="F333" s="5">
        <v>450</v>
      </c>
    </row>
    <row r="334" s="1" customFormat="1" ht="22.5" customHeight="1" spans="1:6">
      <c r="A334" s="5">
        <f>11108</f>
        <v>11108</v>
      </c>
      <c r="B334" s="5" t="s">
        <v>6</v>
      </c>
      <c r="C334" s="5" t="s">
        <v>13</v>
      </c>
      <c r="D334" s="5" t="s">
        <v>321</v>
      </c>
      <c r="E334" s="5" t="s">
        <v>16</v>
      </c>
      <c r="F334" s="5">
        <v>440</v>
      </c>
    </row>
    <row r="335" s="1" customFormat="1" ht="22.5" customHeight="1" spans="1:6">
      <c r="A335" s="5">
        <f>11109</f>
        <v>11109</v>
      </c>
      <c r="B335" s="5" t="s">
        <v>6</v>
      </c>
      <c r="C335" s="5" t="s">
        <v>26</v>
      </c>
      <c r="D335" s="5" t="s">
        <v>322</v>
      </c>
      <c r="E335" s="5" t="s">
        <v>9</v>
      </c>
      <c r="F335" s="5">
        <v>514</v>
      </c>
    </row>
    <row r="336" s="1" customFormat="1" ht="22.5" customHeight="1" spans="1:6">
      <c r="A336" s="5">
        <f>11123</f>
        <v>11123</v>
      </c>
      <c r="B336" s="5" t="s">
        <v>6</v>
      </c>
      <c r="C336" s="5" t="s">
        <v>7</v>
      </c>
      <c r="D336" s="5" t="s">
        <v>323</v>
      </c>
      <c r="E336" s="5" t="s">
        <v>16</v>
      </c>
      <c r="F336" s="5">
        <v>450</v>
      </c>
    </row>
    <row r="337" s="1" customFormat="1" ht="22.5" customHeight="1" spans="1:6">
      <c r="A337" s="5">
        <f>11147</f>
        <v>11147</v>
      </c>
      <c r="B337" s="5" t="s">
        <v>6</v>
      </c>
      <c r="C337" s="5" t="s">
        <v>34</v>
      </c>
      <c r="D337" s="5" t="s">
        <v>324</v>
      </c>
      <c r="E337" s="5" t="s">
        <v>16</v>
      </c>
      <c r="F337" s="5">
        <v>456</v>
      </c>
    </row>
    <row r="338" s="1" customFormat="1" ht="22.5" customHeight="1" spans="1:6">
      <c r="A338" s="5">
        <f>11248</f>
        <v>11248</v>
      </c>
      <c r="B338" s="5" t="s">
        <v>6</v>
      </c>
      <c r="C338" s="5" t="s">
        <v>34</v>
      </c>
      <c r="D338" s="5" t="s">
        <v>325</v>
      </c>
      <c r="E338" s="5" t="s">
        <v>16</v>
      </c>
      <c r="F338" s="5">
        <v>458</v>
      </c>
    </row>
    <row r="339" s="1" customFormat="1" ht="22.5" customHeight="1" spans="1:6">
      <c r="A339" s="5">
        <f>11258</f>
        <v>11258</v>
      </c>
      <c r="B339" s="5" t="s">
        <v>6</v>
      </c>
      <c r="C339" s="5" t="s">
        <v>17</v>
      </c>
      <c r="D339" s="5" t="s">
        <v>189</v>
      </c>
      <c r="E339" s="5" t="s">
        <v>9</v>
      </c>
      <c r="F339" s="5">
        <v>523</v>
      </c>
    </row>
    <row r="340" s="1" customFormat="1" ht="22.5" customHeight="1" spans="1:6">
      <c r="A340" s="5">
        <f>11313</f>
        <v>11313</v>
      </c>
      <c r="B340" s="5" t="s">
        <v>6</v>
      </c>
      <c r="C340" s="5" t="s">
        <v>7</v>
      </c>
      <c r="D340" s="5" t="s">
        <v>326</v>
      </c>
      <c r="E340" s="5" t="s">
        <v>16</v>
      </c>
      <c r="F340" s="5">
        <v>456</v>
      </c>
    </row>
    <row r="341" s="1" customFormat="1" ht="22.5" customHeight="1" spans="1:6">
      <c r="A341" s="5">
        <f>11387</f>
        <v>11387</v>
      </c>
      <c r="B341" s="5" t="s">
        <v>6</v>
      </c>
      <c r="C341" s="5" t="s">
        <v>26</v>
      </c>
      <c r="D341" s="5" t="s">
        <v>327</v>
      </c>
      <c r="E341" s="5" t="s">
        <v>9</v>
      </c>
      <c r="F341" s="5">
        <v>533</v>
      </c>
    </row>
    <row r="342" s="1" customFormat="1" ht="22.5" customHeight="1" spans="1:6">
      <c r="A342" s="5">
        <f>11394</f>
        <v>11394</v>
      </c>
      <c r="B342" s="5" t="s">
        <v>6</v>
      </c>
      <c r="C342" s="5" t="s">
        <v>7</v>
      </c>
      <c r="D342" s="5" t="s">
        <v>257</v>
      </c>
      <c r="E342" s="5" t="s">
        <v>16</v>
      </c>
      <c r="F342" s="5">
        <v>452</v>
      </c>
    </row>
    <row r="343" s="1" customFormat="1" ht="22.5" customHeight="1" spans="1:6">
      <c r="A343" s="5">
        <f>11420</f>
        <v>11420</v>
      </c>
      <c r="B343" s="5" t="s">
        <v>6</v>
      </c>
      <c r="C343" s="5" t="s">
        <v>13</v>
      </c>
      <c r="D343" s="5" t="s">
        <v>328</v>
      </c>
      <c r="E343" s="5" t="s">
        <v>9</v>
      </c>
      <c r="F343" s="5">
        <v>1064</v>
      </c>
    </row>
    <row r="344" s="1" customFormat="1" ht="22.5" customHeight="1" spans="1:6">
      <c r="A344" s="5">
        <f>11421</f>
        <v>11421</v>
      </c>
      <c r="B344" s="5" t="s">
        <v>6</v>
      </c>
      <c r="C344" s="5" t="s">
        <v>7</v>
      </c>
      <c r="D344" s="5" t="s">
        <v>329</v>
      </c>
      <c r="E344" s="5" t="s">
        <v>9</v>
      </c>
      <c r="F344" s="5">
        <v>523</v>
      </c>
    </row>
    <row r="345" s="1" customFormat="1" ht="22.5" customHeight="1" spans="1:6">
      <c r="A345" s="5">
        <f>11428</f>
        <v>11428</v>
      </c>
      <c r="B345" s="5" t="s">
        <v>6</v>
      </c>
      <c r="C345" s="5" t="s">
        <v>10</v>
      </c>
      <c r="D345" s="5" t="s">
        <v>330</v>
      </c>
      <c r="E345" s="5" t="s">
        <v>16</v>
      </c>
      <c r="F345" s="5">
        <v>456</v>
      </c>
    </row>
    <row r="346" s="1" customFormat="1" ht="22.5" customHeight="1" spans="1:6">
      <c r="A346" s="5">
        <f>11450</f>
        <v>11450</v>
      </c>
      <c r="B346" s="5" t="s">
        <v>6</v>
      </c>
      <c r="C346" s="5" t="s">
        <v>10</v>
      </c>
      <c r="D346" s="5" t="s">
        <v>331</v>
      </c>
      <c r="E346" s="5" t="s">
        <v>16</v>
      </c>
      <c r="F346" s="5">
        <v>912</v>
      </c>
    </row>
    <row r="347" s="1" customFormat="1" ht="22.5" customHeight="1" spans="1:6">
      <c r="A347" s="5">
        <f>11483</f>
        <v>11483</v>
      </c>
      <c r="B347" s="5" t="s">
        <v>6</v>
      </c>
      <c r="C347" s="5" t="s">
        <v>10</v>
      </c>
      <c r="D347" s="5" t="s">
        <v>332</v>
      </c>
      <c r="E347" s="5" t="s">
        <v>9</v>
      </c>
      <c r="F347" s="5">
        <v>980</v>
      </c>
    </row>
    <row r="348" s="1" customFormat="1" ht="22.5" customHeight="1" spans="1:6">
      <c r="A348" s="5">
        <f>11547</f>
        <v>11547</v>
      </c>
      <c r="B348" s="5" t="s">
        <v>6</v>
      </c>
      <c r="C348" s="5" t="s">
        <v>26</v>
      </c>
      <c r="D348" s="5" t="s">
        <v>333</v>
      </c>
      <c r="E348" s="5" t="s">
        <v>16</v>
      </c>
      <c r="F348" s="5">
        <v>912</v>
      </c>
    </row>
    <row r="349" s="1" customFormat="1" ht="22.5" customHeight="1" spans="1:6">
      <c r="A349" s="5">
        <f>11560</f>
        <v>11560</v>
      </c>
      <c r="B349" s="5" t="s">
        <v>6</v>
      </c>
      <c r="C349" s="5" t="s">
        <v>26</v>
      </c>
      <c r="D349" s="5" t="s">
        <v>334</v>
      </c>
      <c r="E349" s="5" t="s">
        <v>16</v>
      </c>
      <c r="F349" s="5">
        <v>912</v>
      </c>
    </row>
    <row r="350" s="1" customFormat="1" ht="22.5" customHeight="1" spans="1:6">
      <c r="A350" s="5">
        <f>11595</f>
        <v>11595</v>
      </c>
      <c r="B350" s="5" t="s">
        <v>6</v>
      </c>
      <c r="C350" s="5" t="s">
        <v>7</v>
      </c>
      <c r="D350" s="5" t="s">
        <v>261</v>
      </c>
      <c r="E350" s="5" t="s">
        <v>16</v>
      </c>
      <c r="F350" s="5">
        <v>456</v>
      </c>
    </row>
    <row r="351" s="1" customFormat="1" ht="22.5" customHeight="1" spans="1:6">
      <c r="A351" s="5">
        <f>11607</f>
        <v>11607</v>
      </c>
      <c r="B351" s="5" t="s">
        <v>6</v>
      </c>
      <c r="C351" s="5" t="s">
        <v>26</v>
      </c>
      <c r="D351" s="5" t="s">
        <v>335</v>
      </c>
      <c r="E351" s="5" t="s">
        <v>9</v>
      </c>
      <c r="F351" s="5">
        <v>523</v>
      </c>
    </row>
    <row r="352" s="1" customFormat="1" ht="22.5" customHeight="1" spans="1:6">
      <c r="A352" s="5">
        <f>11617</f>
        <v>11617</v>
      </c>
      <c r="B352" s="5" t="s">
        <v>6</v>
      </c>
      <c r="C352" s="5" t="s">
        <v>13</v>
      </c>
      <c r="D352" s="5" t="s">
        <v>336</v>
      </c>
      <c r="E352" s="5" t="s">
        <v>16</v>
      </c>
      <c r="F352" s="5">
        <v>780</v>
      </c>
    </row>
    <row r="353" s="1" customFormat="1" ht="22.5" customHeight="1" spans="1:6">
      <c r="A353" s="5">
        <f>11726</f>
        <v>11726</v>
      </c>
      <c r="B353" s="5" t="s">
        <v>6</v>
      </c>
      <c r="C353" s="5" t="s">
        <v>137</v>
      </c>
      <c r="D353" s="5" t="s">
        <v>337</v>
      </c>
      <c r="E353" s="5" t="s">
        <v>16</v>
      </c>
      <c r="F353" s="5">
        <v>446</v>
      </c>
    </row>
    <row r="354" s="1" customFormat="1" ht="22.5" customHeight="1" spans="1:6">
      <c r="A354" s="5">
        <f>11759</f>
        <v>11759</v>
      </c>
      <c r="B354" s="5" t="s">
        <v>6</v>
      </c>
      <c r="C354" s="5" t="s">
        <v>7</v>
      </c>
      <c r="D354" s="5" t="s">
        <v>107</v>
      </c>
      <c r="E354" s="5" t="s">
        <v>16</v>
      </c>
      <c r="F354" s="5">
        <v>426</v>
      </c>
    </row>
    <row r="355" s="1" customFormat="1" ht="22.5" customHeight="1" spans="1:6">
      <c r="A355" s="5">
        <f>11792</f>
        <v>11792</v>
      </c>
      <c r="B355" s="5" t="s">
        <v>6</v>
      </c>
      <c r="C355" s="5" t="s">
        <v>7</v>
      </c>
      <c r="D355" s="5" t="s">
        <v>72</v>
      </c>
      <c r="E355" s="5" t="s">
        <v>9</v>
      </c>
      <c r="F355" s="5">
        <v>523</v>
      </c>
    </row>
    <row r="356" s="1" customFormat="1" ht="22.5" customHeight="1" spans="1:6">
      <c r="A356" s="5">
        <f>11802</f>
        <v>11802</v>
      </c>
      <c r="B356" s="5" t="s">
        <v>6</v>
      </c>
      <c r="C356" s="5" t="s">
        <v>19</v>
      </c>
      <c r="D356" s="5" t="s">
        <v>338</v>
      </c>
      <c r="E356" s="5" t="s">
        <v>16</v>
      </c>
      <c r="F356" s="5">
        <v>456</v>
      </c>
    </row>
    <row r="357" s="1" customFormat="1" ht="22.5" customHeight="1" spans="1:6">
      <c r="A357" s="5">
        <f>11858</f>
        <v>11858</v>
      </c>
      <c r="B357" s="5" t="s">
        <v>6</v>
      </c>
      <c r="C357" s="5" t="s">
        <v>26</v>
      </c>
      <c r="D357" s="5" t="s">
        <v>339</v>
      </c>
      <c r="E357" s="5" t="s">
        <v>9</v>
      </c>
      <c r="F357" s="5">
        <v>980</v>
      </c>
    </row>
    <row r="358" s="1" customFormat="1" ht="22.5" customHeight="1" spans="1:6">
      <c r="A358" s="5">
        <f>11870</f>
        <v>11870</v>
      </c>
      <c r="B358" s="5" t="s">
        <v>6</v>
      </c>
      <c r="C358" s="5" t="s">
        <v>26</v>
      </c>
      <c r="D358" s="5" t="s">
        <v>340</v>
      </c>
      <c r="E358" s="5" t="s">
        <v>9</v>
      </c>
      <c r="F358" s="5">
        <v>450</v>
      </c>
    </row>
    <row r="359" s="1" customFormat="1" ht="22.5" customHeight="1" spans="1:6">
      <c r="A359" s="5">
        <f>11883</f>
        <v>11883</v>
      </c>
      <c r="B359" s="5" t="s">
        <v>6</v>
      </c>
      <c r="C359" s="5" t="s">
        <v>13</v>
      </c>
      <c r="D359" s="5" t="s">
        <v>109</v>
      </c>
      <c r="E359" s="5" t="s">
        <v>9</v>
      </c>
      <c r="F359" s="5">
        <v>523</v>
      </c>
    </row>
    <row r="360" s="1" customFormat="1" ht="22.5" customHeight="1" spans="1:6">
      <c r="A360" s="5">
        <f>11889</f>
        <v>11889</v>
      </c>
      <c r="B360" s="5" t="s">
        <v>6</v>
      </c>
      <c r="C360" s="5" t="s">
        <v>26</v>
      </c>
      <c r="D360" s="5" t="s">
        <v>104</v>
      </c>
      <c r="E360" s="5" t="s">
        <v>16</v>
      </c>
      <c r="F360" s="5">
        <v>456</v>
      </c>
    </row>
    <row r="361" s="1" customFormat="1" ht="22.5" customHeight="1" spans="1:6">
      <c r="A361" s="5">
        <f>11905</f>
        <v>11905</v>
      </c>
      <c r="B361" s="5" t="s">
        <v>6</v>
      </c>
      <c r="C361" s="5" t="s">
        <v>26</v>
      </c>
      <c r="D361" s="5" t="s">
        <v>341</v>
      </c>
      <c r="E361" s="5" t="s">
        <v>16</v>
      </c>
      <c r="F361" s="5">
        <v>456</v>
      </c>
    </row>
    <row r="362" s="1" customFormat="1" ht="22.5" customHeight="1" spans="1:6">
      <c r="A362" s="5">
        <f>11916</f>
        <v>11916</v>
      </c>
      <c r="B362" s="5" t="s">
        <v>6</v>
      </c>
      <c r="C362" s="5" t="s">
        <v>26</v>
      </c>
      <c r="D362" s="5" t="s">
        <v>342</v>
      </c>
      <c r="E362" s="5" t="s">
        <v>16</v>
      </c>
      <c r="F362" s="5">
        <v>456</v>
      </c>
    </row>
    <row r="363" s="1" customFormat="1" ht="22.5" customHeight="1" spans="1:6">
      <c r="A363" s="5">
        <f>11917</f>
        <v>11917</v>
      </c>
      <c r="B363" s="5" t="s">
        <v>6</v>
      </c>
      <c r="C363" s="5" t="s">
        <v>7</v>
      </c>
      <c r="D363" s="5" t="s">
        <v>343</v>
      </c>
      <c r="E363" s="5" t="s">
        <v>16</v>
      </c>
      <c r="F363" s="5">
        <v>456</v>
      </c>
    </row>
    <row r="364" s="1" customFormat="1" ht="22.5" customHeight="1" spans="1:6">
      <c r="A364" s="5">
        <f>11921</f>
        <v>11921</v>
      </c>
      <c r="B364" s="5" t="s">
        <v>6</v>
      </c>
      <c r="C364" s="5" t="s">
        <v>26</v>
      </c>
      <c r="D364" s="5" t="s">
        <v>344</v>
      </c>
      <c r="E364" s="5" t="s">
        <v>16</v>
      </c>
      <c r="F364" s="5">
        <v>912</v>
      </c>
    </row>
    <row r="365" s="1" customFormat="1" ht="22.5" customHeight="1" spans="1:6">
      <c r="A365" s="5">
        <f>11938</f>
        <v>11938</v>
      </c>
      <c r="B365" s="5" t="s">
        <v>6</v>
      </c>
      <c r="C365" s="5" t="s">
        <v>13</v>
      </c>
      <c r="D365" s="5" t="s">
        <v>345</v>
      </c>
      <c r="E365" s="5" t="s">
        <v>16</v>
      </c>
      <c r="F365" s="5">
        <v>456</v>
      </c>
    </row>
    <row r="366" s="1" customFormat="1" ht="22.5" customHeight="1" spans="1:6">
      <c r="A366" s="5">
        <f>12007</f>
        <v>12007</v>
      </c>
      <c r="B366" s="5" t="s">
        <v>6</v>
      </c>
      <c r="C366" s="5" t="s">
        <v>10</v>
      </c>
      <c r="D366" s="5" t="s">
        <v>346</v>
      </c>
      <c r="E366" s="5" t="s">
        <v>9</v>
      </c>
      <c r="F366" s="5">
        <v>980</v>
      </c>
    </row>
    <row r="367" s="1" customFormat="1" ht="22.5" customHeight="1" spans="1:6">
      <c r="A367" s="5">
        <f>12041</f>
        <v>12041</v>
      </c>
      <c r="B367" s="5" t="s">
        <v>6</v>
      </c>
      <c r="C367" s="5" t="s">
        <v>7</v>
      </c>
      <c r="D367" s="5" t="s">
        <v>347</v>
      </c>
      <c r="E367" s="5" t="s">
        <v>9</v>
      </c>
      <c r="F367" s="5">
        <v>523</v>
      </c>
    </row>
    <row r="368" s="1" customFormat="1" ht="22.5" customHeight="1" spans="1:6">
      <c r="A368" s="5">
        <f>12122</f>
        <v>12122</v>
      </c>
      <c r="B368" s="5" t="s">
        <v>6</v>
      </c>
      <c r="C368" s="5" t="s">
        <v>10</v>
      </c>
      <c r="D368" s="5" t="s">
        <v>348</v>
      </c>
      <c r="E368" s="5" t="s">
        <v>16</v>
      </c>
      <c r="F368" s="5">
        <v>456</v>
      </c>
    </row>
    <row r="369" s="1" customFormat="1" ht="22.5" customHeight="1" spans="1:6">
      <c r="A369" s="5">
        <f>12221</f>
        <v>12221</v>
      </c>
      <c r="B369" s="5" t="s">
        <v>6</v>
      </c>
      <c r="C369" s="5" t="s">
        <v>10</v>
      </c>
      <c r="D369" s="5" t="s">
        <v>349</v>
      </c>
      <c r="E369" s="5" t="s">
        <v>9</v>
      </c>
      <c r="F369" s="5">
        <v>980</v>
      </c>
    </row>
    <row r="370" s="1" customFormat="1" ht="22.5" customHeight="1" spans="1:6">
      <c r="A370" s="5">
        <f>12227</f>
        <v>12227</v>
      </c>
      <c r="B370" s="5" t="s">
        <v>6</v>
      </c>
      <c r="C370" s="5" t="s">
        <v>13</v>
      </c>
      <c r="D370" s="5" t="s">
        <v>350</v>
      </c>
      <c r="E370" s="5" t="s">
        <v>9</v>
      </c>
      <c r="F370" s="5">
        <v>980</v>
      </c>
    </row>
    <row r="371" s="1" customFormat="1" ht="22.5" customHeight="1" spans="1:6">
      <c r="A371" s="5">
        <f>12228</f>
        <v>12228</v>
      </c>
      <c r="B371" s="5" t="s">
        <v>6</v>
      </c>
      <c r="C371" s="5" t="s">
        <v>13</v>
      </c>
      <c r="D371" s="5" t="s">
        <v>351</v>
      </c>
      <c r="E371" s="5" t="s">
        <v>16</v>
      </c>
      <c r="F371" s="5">
        <v>458</v>
      </c>
    </row>
    <row r="372" s="1" customFormat="1" ht="22.5" customHeight="1" spans="1:6">
      <c r="A372" s="5">
        <f>12275</f>
        <v>12275</v>
      </c>
      <c r="B372" s="5" t="s">
        <v>6</v>
      </c>
      <c r="C372" s="5" t="s">
        <v>13</v>
      </c>
      <c r="D372" s="5" t="s">
        <v>352</v>
      </c>
      <c r="E372" s="5" t="s">
        <v>9</v>
      </c>
      <c r="F372" s="5">
        <v>523</v>
      </c>
    </row>
    <row r="373" s="1" customFormat="1" ht="22.5" customHeight="1" spans="1:6">
      <c r="A373" s="5">
        <f>12318</f>
        <v>12318</v>
      </c>
      <c r="B373" s="5" t="s">
        <v>6</v>
      </c>
      <c r="C373" s="5" t="s">
        <v>13</v>
      </c>
      <c r="D373" s="5" t="s">
        <v>353</v>
      </c>
      <c r="E373" s="5" t="s">
        <v>9</v>
      </c>
      <c r="F373" s="5">
        <v>523</v>
      </c>
    </row>
    <row r="374" s="1" customFormat="1" ht="22.5" customHeight="1" spans="1:6">
      <c r="A374" s="5">
        <f>12334</f>
        <v>12334</v>
      </c>
      <c r="B374" s="5" t="s">
        <v>6</v>
      </c>
      <c r="C374" s="5" t="s">
        <v>17</v>
      </c>
      <c r="D374" s="5" t="s">
        <v>58</v>
      </c>
      <c r="E374" s="5" t="s">
        <v>16</v>
      </c>
      <c r="F374" s="5">
        <v>438</v>
      </c>
    </row>
    <row r="375" s="1" customFormat="1" ht="22.5" customHeight="1" spans="1:6">
      <c r="A375" s="5">
        <f>12353</f>
        <v>12353</v>
      </c>
      <c r="B375" s="5" t="s">
        <v>6</v>
      </c>
      <c r="C375" s="5" t="s">
        <v>10</v>
      </c>
      <c r="D375" s="5" t="s">
        <v>354</v>
      </c>
      <c r="E375" s="5" t="s">
        <v>16</v>
      </c>
      <c r="F375" s="5">
        <v>456</v>
      </c>
    </row>
    <row r="376" s="1" customFormat="1" ht="22.5" customHeight="1" spans="1:6">
      <c r="A376" s="5">
        <f>12374</f>
        <v>12374</v>
      </c>
      <c r="B376" s="5" t="s">
        <v>6</v>
      </c>
      <c r="C376" s="5" t="s">
        <v>26</v>
      </c>
      <c r="D376" s="5" t="s">
        <v>156</v>
      </c>
      <c r="E376" s="5" t="s">
        <v>9</v>
      </c>
      <c r="F376" s="5">
        <v>980</v>
      </c>
    </row>
    <row r="377" s="1" customFormat="1" ht="22.5" customHeight="1" spans="1:6">
      <c r="A377" s="5">
        <f>12414</f>
        <v>12414</v>
      </c>
      <c r="B377" s="5" t="s">
        <v>6</v>
      </c>
      <c r="C377" s="5" t="s">
        <v>10</v>
      </c>
      <c r="D377" s="5" t="s">
        <v>355</v>
      </c>
      <c r="E377" s="5" t="s">
        <v>9</v>
      </c>
      <c r="F377" s="5">
        <v>980</v>
      </c>
    </row>
    <row r="378" s="1" customFormat="1" ht="22.5" customHeight="1" spans="1:6">
      <c r="A378" s="5">
        <f>12448</f>
        <v>12448</v>
      </c>
      <c r="B378" s="5" t="s">
        <v>6</v>
      </c>
      <c r="C378" s="5" t="s">
        <v>7</v>
      </c>
      <c r="D378" s="5" t="s">
        <v>356</v>
      </c>
      <c r="E378" s="5" t="s">
        <v>9</v>
      </c>
      <c r="F378" s="5">
        <v>936</v>
      </c>
    </row>
    <row r="379" s="1" customFormat="1" ht="22.5" customHeight="1" spans="1:6">
      <c r="A379" s="5">
        <f>12498</f>
        <v>12498</v>
      </c>
      <c r="B379" s="5" t="s">
        <v>6</v>
      </c>
      <c r="C379" s="5" t="s">
        <v>13</v>
      </c>
      <c r="D379" s="5" t="s">
        <v>126</v>
      </c>
      <c r="E379" s="5" t="s">
        <v>9</v>
      </c>
      <c r="F379" s="5">
        <v>1046</v>
      </c>
    </row>
    <row r="380" s="1" customFormat="1" ht="22.5" customHeight="1" spans="1:6">
      <c r="A380" s="5">
        <f>12540</f>
        <v>12540</v>
      </c>
      <c r="B380" s="5" t="s">
        <v>6</v>
      </c>
      <c r="C380" s="5" t="s">
        <v>19</v>
      </c>
      <c r="D380" s="5" t="s">
        <v>357</v>
      </c>
      <c r="E380" s="5" t="s">
        <v>16</v>
      </c>
      <c r="F380" s="5">
        <v>456</v>
      </c>
    </row>
    <row r="381" s="1" customFormat="1" ht="22.5" customHeight="1" spans="1:6">
      <c r="A381" s="5">
        <f>12556</f>
        <v>12556</v>
      </c>
      <c r="B381" s="5" t="s">
        <v>6</v>
      </c>
      <c r="C381" s="5" t="s">
        <v>17</v>
      </c>
      <c r="D381" s="5" t="s">
        <v>358</v>
      </c>
      <c r="E381" s="5" t="s">
        <v>16</v>
      </c>
      <c r="F381" s="5">
        <v>456</v>
      </c>
    </row>
    <row r="382" s="1" customFormat="1" ht="22.5" customHeight="1" spans="1:6">
      <c r="A382" s="5">
        <f>12583</f>
        <v>12583</v>
      </c>
      <c r="B382" s="5" t="s">
        <v>6</v>
      </c>
      <c r="C382" s="5" t="s">
        <v>19</v>
      </c>
      <c r="D382" s="5" t="s">
        <v>359</v>
      </c>
      <c r="E382" s="5" t="s">
        <v>9</v>
      </c>
      <c r="F382" s="5">
        <v>848</v>
      </c>
    </row>
    <row r="383" s="1" customFormat="1" ht="22.5" customHeight="1" spans="1:6">
      <c r="A383" s="5">
        <f>12609</f>
        <v>12609</v>
      </c>
      <c r="B383" s="5" t="s">
        <v>6</v>
      </c>
      <c r="C383" s="5" t="s">
        <v>26</v>
      </c>
      <c r="D383" s="5" t="s">
        <v>360</v>
      </c>
      <c r="E383" s="5" t="s">
        <v>9</v>
      </c>
      <c r="F383" s="5">
        <v>523</v>
      </c>
    </row>
    <row r="384" s="1" customFormat="1" ht="22.5" customHeight="1" spans="1:6">
      <c r="A384" s="5">
        <f>12613</f>
        <v>12613</v>
      </c>
      <c r="B384" s="5" t="s">
        <v>6</v>
      </c>
      <c r="C384" s="5" t="s">
        <v>10</v>
      </c>
      <c r="D384" s="5" t="s">
        <v>111</v>
      </c>
      <c r="E384" s="5" t="s">
        <v>16</v>
      </c>
      <c r="F384" s="5">
        <v>456</v>
      </c>
    </row>
    <row r="385" s="1" customFormat="1" ht="22.5" customHeight="1" spans="1:6">
      <c r="A385" s="5">
        <f>12664</f>
        <v>12664</v>
      </c>
      <c r="B385" s="5" t="s">
        <v>6</v>
      </c>
      <c r="C385" s="5" t="s">
        <v>34</v>
      </c>
      <c r="D385" s="5" t="s">
        <v>361</v>
      </c>
      <c r="E385" s="5" t="s">
        <v>9</v>
      </c>
      <c r="F385" s="5">
        <v>510</v>
      </c>
    </row>
    <row r="386" s="1" customFormat="1" ht="22.5" customHeight="1" spans="1:6">
      <c r="A386" s="5">
        <f>12673</f>
        <v>12673</v>
      </c>
      <c r="B386" s="5" t="s">
        <v>6</v>
      </c>
      <c r="C386" s="5" t="s">
        <v>10</v>
      </c>
      <c r="D386" s="5" t="s">
        <v>362</v>
      </c>
      <c r="E386" s="5" t="s">
        <v>9</v>
      </c>
      <c r="F386" s="5">
        <v>523</v>
      </c>
    </row>
    <row r="387" s="1" customFormat="1" ht="22.5" customHeight="1" spans="1:6">
      <c r="A387" s="5">
        <f>12683</f>
        <v>12683</v>
      </c>
      <c r="B387" s="5" t="s">
        <v>6</v>
      </c>
      <c r="C387" s="5" t="s">
        <v>13</v>
      </c>
      <c r="D387" s="5" t="s">
        <v>363</v>
      </c>
      <c r="E387" s="5" t="s">
        <v>16</v>
      </c>
      <c r="F387" s="5">
        <v>488</v>
      </c>
    </row>
    <row r="388" s="1" customFormat="1" ht="22.5" customHeight="1" spans="1:6">
      <c r="A388" s="5">
        <f>12830</f>
        <v>12830</v>
      </c>
      <c r="B388" s="5" t="s">
        <v>6</v>
      </c>
      <c r="C388" s="5" t="s">
        <v>37</v>
      </c>
      <c r="D388" s="5" t="s">
        <v>364</v>
      </c>
      <c r="E388" s="5" t="s">
        <v>9</v>
      </c>
      <c r="F388" s="5">
        <v>1436</v>
      </c>
    </row>
    <row r="389" s="1" customFormat="1" ht="22.5" customHeight="1" spans="1:6">
      <c r="A389" s="5">
        <f>12847</f>
        <v>12847</v>
      </c>
      <c r="B389" s="5" t="s">
        <v>6</v>
      </c>
      <c r="C389" s="5" t="s">
        <v>13</v>
      </c>
      <c r="D389" s="5" t="s">
        <v>132</v>
      </c>
      <c r="E389" s="5" t="s">
        <v>9</v>
      </c>
      <c r="F389" s="5">
        <v>848</v>
      </c>
    </row>
    <row r="390" s="1" customFormat="1" ht="22.5" customHeight="1" spans="1:6">
      <c r="A390" s="5">
        <f>12877</f>
        <v>12877</v>
      </c>
      <c r="B390" s="5" t="s">
        <v>6</v>
      </c>
      <c r="C390" s="5" t="s">
        <v>26</v>
      </c>
      <c r="D390" s="5" t="s">
        <v>365</v>
      </c>
      <c r="E390" s="5" t="s">
        <v>16</v>
      </c>
      <c r="F390" s="5">
        <v>912</v>
      </c>
    </row>
    <row r="391" s="1" customFormat="1" ht="22.5" customHeight="1" spans="1:6">
      <c r="A391" s="5">
        <f>12885</f>
        <v>12885</v>
      </c>
      <c r="B391" s="5" t="s">
        <v>6</v>
      </c>
      <c r="C391" s="5" t="s">
        <v>10</v>
      </c>
      <c r="D391" s="5" t="s">
        <v>366</v>
      </c>
      <c r="E391" s="5" t="s">
        <v>16</v>
      </c>
      <c r="F391" s="5">
        <v>912</v>
      </c>
    </row>
    <row r="392" s="1" customFormat="1" ht="22.5" customHeight="1" spans="1:6">
      <c r="A392" s="5">
        <f>12893</f>
        <v>12893</v>
      </c>
      <c r="B392" s="5" t="s">
        <v>6</v>
      </c>
      <c r="C392" s="5" t="s">
        <v>19</v>
      </c>
      <c r="D392" s="5" t="s">
        <v>367</v>
      </c>
      <c r="E392" s="5" t="s">
        <v>16</v>
      </c>
      <c r="F392" s="5">
        <v>456</v>
      </c>
    </row>
    <row r="393" s="1" customFormat="1" ht="22.5" customHeight="1" spans="1:6">
      <c r="A393" s="5">
        <f>12918</f>
        <v>12918</v>
      </c>
      <c r="B393" s="5" t="s">
        <v>6</v>
      </c>
      <c r="C393" s="5" t="s">
        <v>10</v>
      </c>
      <c r="D393" s="5" t="s">
        <v>368</v>
      </c>
      <c r="E393" s="5" t="s">
        <v>16</v>
      </c>
      <c r="F393" s="5">
        <v>456</v>
      </c>
    </row>
    <row r="394" s="1" customFormat="1" ht="22.5" customHeight="1" spans="1:6">
      <c r="A394" s="5">
        <f>12973</f>
        <v>12973</v>
      </c>
      <c r="B394" s="5" t="s">
        <v>6</v>
      </c>
      <c r="C394" s="5" t="s">
        <v>10</v>
      </c>
      <c r="D394" s="5" t="s">
        <v>369</v>
      </c>
      <c r="E394" s="5" t="s">
        <v>16</v>
      </c>
      <c r="F394" s="5">
        <v>456</v>
      </c>
    </row>
    <row r="395" s="1" customFormat="1" ht="22.5" customHeight="1" spans="1:6">
      <c r="A395" s="5">
        <f>12996</f>
        <v>12996</v>
      </c>
      <c r="B395" s="5" t="s">
        <v>6</v>
      </c>
      <c r="C395" s="5" t="s">
        <v>17</v>
      </c>
      <c r="D395" s="5" t="s">
        <v>370</v>
      </c>
      <c r="E395" s="5" t="s">
        <v>16</v>
      </c>
      <c r="F395" s="5">
        <v>456</v>
      </c>
    </row>
    <row r="396" s="1" customFormat="1" ht="22.5" customHeight="1" spans="1:6">
      <c r="A396" s="5">
        <f>13024</f>
        <v>13024</v>
      </c>
      <c r="B396" s="5" t="s">
        <v>6</v>
      </c>
      <c r="C396" s="5" t="s">
        <v>26</v>
      </c>
      <c r="D396" s="5" t="s">
        <v>371</v>
      </c>
      <c r="E396" s="5" t="s">
        <v>9</v>
      </c>
      <c r="F396" s="5">
        <v>848</v>
      </c>
    </row>
    <row r="397" s="1" customFormat="1" ht="22.5" customHeight="1" spans="1:6">
      <c r="A397" s="5">
        <f>13061</f>
        <v>13061</v>
      </c>
      <c r="B397" s="5" t="s">
        <v>6</v>
      </c>
      <c r="C397" s="5" t="s">
        <v>34</v>
      </c>
      <c r="D397" s="5" t="s">
        <v>372</v>
      </c>
      <c r="E397" s="5" t="s">
        <v>9</v>
      </c>
      <c r="F397" s="5">
        <v>510</v>
      </c>
    </row>
    <row r="398" s="1" customFormat="1" ht="22.5" customHeight="1" spans="1:6">
      <c r="A398" s="5">
        <f>13062</f>
        <v>13062</v>
      </c>
      <c r="B398" s="5" t="s">
        <v>6</v>
      </c>
      <c r="C398" s="5" t="s">
        <v>17</v>
      </c>
      <c r="D398" s="5" t="s">
        <v>373</v>
      </c>
      <c r="E398" s="5" t="s">
        <v>9</v>
      </c>
      <c r="F398" s="5">
        <v>484</v>
      </c>
    </row>
    <row r="399" s="1" customFormat="1" ht="22.5" customHeight="1" spans="1:6">
      <c r="A399" s="5">
        <f>13072</f>
        <v>13072</v>
      </c>
      <c r="B399" s="5" t="s">
        <v>6</v>
      </c>
      <c r="C399" s="5" t="s">
        <v>17</v>
      </c>
      <c r="D399" s="5" t="s">
        <v>374</v>
      </c>
      <c r="E399" s="5" t="s">
        <v>9</v>
      </c>
      <c r="F399" s="5">
        <v>484</v>
      </c>
    </row>
    <row r="400" s="1" customFormat="1" ht="22.5" customHeight="1" spans="1:6">
      <c r="A400" s="5">
        <f>13076</f>
        <v>13076</v>
      </c>
      <c r="B400" s="5" t="s">
        <v>6</v>
      </c>
      <c r="C400" s="5" t="s">
        <v>26</v>
      </c>
      <c r="D400" s="5" t="s">
        <v>375</v>
      </c>
      <c r="E400" s="5" t="s">
        <v>9</v>
      </c>
      <c r="F400" s="5">
        <v>523</v>
      </c>
    </row>
    <row r="401" s="1" customFormat="1" ht="22.5" customHeight="1" spans="1:6">
      <c r="A401" s="5">
        <f>13171</f>
        <v>13171</v>
      </c>
      <c r="B401" s="5" t="s">
        <v>6</v>
      </c>
      <c r="C401" s="5" t="s">
        <v>19</v>
      </c>
      <c r="D401" s="5" t="s">
        <v>376</v>
      </c>
      <c r="E401" s="5" t="s">
        <v>16</v>
      </c>
      <c r="F401" s="5">
        <v>456</v>
      </c>
    </row>
    <row r="402" s="1" customFormat="1" ht="22.5" customHeight="1" spans="1:6">
      <c r="A402" s="5">
        <f>13196</f>
        <v>13196</v>
      </c>
      <c r="B402" s="5" t="s">
        <v>6</v>
      </c>
      <c r="C402" s="5" t="s">
        <v>19</v>
      </c>
      <c r="D402" s="5" t="s">
        <v>377</v>
      </c>
      <c r="E402" s="5" t="s">
        <v>16</v>
      </c>
      <c r="F402" s="5">
        <v>456</v>
      </c>
    </row>
    <row r="403" s="1" customFormat="1" ht="22.5" customHeight="1" spans="1:6">
      <c r="A403" s="5">
        <f>13218</f>
        <v>13218</v>
      </c>
      <c r="B403" s="5" t="s">
        <v>6</v>
      </c>
      <c r="C403" s="5" t="s">
        <v>7</v>
      </c>
      <c r="D403" s="5" t="s">
        <v>378</v>
      </c>
      <c r="E403" s="5" t="s">
        <v>16</v>
      </c>
      <c r="F403" s="5">
        <v>912</v>
      </c>
    </row>
    <row r="404" s="1" customFormat="1" ht="22.5" customHeight="1" spans="1:6">
      <c r="A404" s="5">
        <f>13238</f>
        <v>13238</v>
      </c>
      <c r="B404" s="5" t="s">
        <v>6</v>
      </c>
      <c r="C404" s="5" t="s">
        <v>19</v>
      </c>
      <c r="D404" s="5" t="s">
        <v>379</v>
      </c>
      <c r="E404" s="5" t="s">
        <v>16</v>
      </c>
      <c r="F404" s="5">
        <v>450</v>
      </c>
    </row>
    <row r="405" s="1" customFormat="1" ht="22.5" customHeight="1" spans="1:6">
      <c r="A405" s="5">
        <f>13268</f>
        <v>13268</v>
      </c>
      <c r="B405" s="5" t="s">
        <v>6</v>
      </c>
      <c r="C405" s="5" t="s">
        <v>13</v>
      </c>
      <c r="D405" s="5" t="s">
        <v>380</v>
      </c>
      <c r="E405" s="5" t="s">
        <v>9</v>
      </c>
      <c r="F405" s="5">
        <v>446</v>
      </c>
    </row>
    <row r="406" s="1" customFormat="1" ht="22.5" customHeight="1" spans="1:6">
      <c r="A406" s="5">
        <f>13272</f>
        <v>13272</v>
      </c>
      <c r="B406" s="5" t="s">
        <v>6</v>
      </c>
      <c r="C406" s="5" t="s">
        <v>17</v>
      </c>
      <c r="D406" s="5" t="s">
        <v>381</v>
      </c>
      <c r="E406" s="5" t="s">
        <v>16</v>
      </c>
      <c r="F406" s="5">
        <v>450</v>
      </c>
    </row>
    <row r="407" s="1" customFormat="1" ht="22.5" customHeight="1" spans="1:6">
      <c r="A407" s="5">
        <f>13284</f>
        <v>13284</v>
      </c>
      <c r="B407" s="5" t="s">
        <v>6</v>
      </c>
      <c r="C407" s="5" t="s">
        <v>26</v>
      </c>
      <c r="D407" s="5" t="s">
        <v>382</v>
      </c>
      <c r="E407" s="5" t="s">
        <v>9</v>
      </c>
      <c r="F407" s="5">
        <v>980</v>
      </c>
    </row>
    <row r="408" s="1" customFormat="1" ht="22.5" customHeight="1" spans="1:6">
      <c r="A408" s="5">
        <f>13323</f>
        <v>13323</v>
      </c>
      <c r="B408" s="5" t="s">
        <v>6</v>
      </c>
      <c r="C408" s="5" t="s">
        <v>19</v>
      </c>
      <c r="D408" s="5" t="s">
        <v>383</v>
      </c>
      <c r="E408" s="5" t="s">
        <v>9</v>
      </c>
      <c r="F408" s="5">
        <v>470</v>
      </c>
    </row>
    <row r="409" s="1" customFormat="1" ht="22.5" customHeight="1" spans="1:6">
      <c r="A409" s="5">
        <f>13362</f>
        <v>13362</v>
      </c>
      <c r="B409" s="5" t="s">
        <v>6</v>
      </c>
      <c r="C409" s="5" t="s">
        <v>13</v>
      </c>
      <c r="D409" s="5" t="s">
        <v>384</v>
      </c>
      <c r="E409" s="5" t="s">
        <v>9</v>
      </c>
      <c r="F409" s="5">
        <v>523</v>
      </c>
    </row>
    <row r="410" s="1" customFormat="1" ht="22.5" customHeight="1" spans="1:6">
      <c r="A410" s="5">
        <f>13415</f>
        <v>13415</v>
      </c>
      <c r="B410" s="5" t="s">
        <v>6</v>
      </c>
      <c r="C410" s="5" t="s">
        <v>10</v>
      </c>
      <c r="D410" s="5" t="s">
        <v>385</v>
      </c>
      <c r="E410" s="5" t="s">
        <v>9</v>
      </c>
      <c r="F410" s="5">
        <v>523</v>
      </c>
    </row>
    <row r="411" s="1" customFormat="1" ht="22.5" customHeight="1" spans="1:6">
      <c r="A411" s="5">
        <f>13477</f>
        <v>13477</v>
      </c>
      <c r="B411" s="5" t="s">
        <v>6</v>
      </c>
      <c r="C411" s="5" t="s">
        <v>13</v>
      </c>
      <c r="D411" s="5" t="s">
        <v>386</v>
      </c>
      <c r="E411" s="5" t="s">
        <v>16</v>
      </c>
      <c r="F411" s="5">
        <v>840</v>
      </c>
    </row>
    <row r="412" s="1" customFormat="1" ht="22.5" customHeight="1" spans="1:6">
      <c r="A412" s="5">
        <f>13499</f>
        <v>13499</v>
      </c>
      <c r="B412" s="5" t="s">
        <v>6</v>
      </c>
      <c r="C412" s="5" t="s">
        <v>17</v>
      </c>
      <c r="D412" s="5" t="s">
        <v>387</v>
      </c>
      <c r="E412" s="5" t="s">
        <v>9</v>
      </c>
      <c r="F412" s="5">
        <v>523</v>
      </c>
    </row>
    <row r="413" s="1" customFormat="1" ht="22.5" customHeight="1" spans="1:6">
      <c r="A413" s="5">
        <f>13566</f>
        <v>13566</v>
      </c>
      <c r="B413" s="5" t="s">
        <v>6</v>
      </c>
      <c r="C413" s="5" t="s">
        <v>7</v>
      </c>
      <c r="D413" s="5" t="s">
        <v>207</v>
      </c>
      <c r="E413" s="5" t="s">
        <v>16</v>
      </c>
      <c r="F413" s="5">
        <v>456</v>
      </c>
    </row>
    <row r="414" s="1" customFormat="1" ht="22.5" customHeight="1" spans="1:6">
      <c r="A414" s="5">
        <f>13688</f>
        <v>13688</v>
      </c>
      <c r="B414" s="5" t="s">
        <v>6</v>
      </c>
      <c r="C414" s="5" t="s">
        <v>10</v>
      </c>
      <c r="D414" s="5" t="s">
        <v>388</v>
      </c>
      <c r="E414" s="5" t="s">
        <v>9</v>
      </c>
      <c r="F414" s="5">
        <v>523</v>
      </c>
    </row>
    <row r="415" s="1" customFormat="1" ht="22.5" customHeight="1" spans="1:6">
      <c r="A415" s="5">
        <f>13733</f>
        <v>13733</v>
      </c>
      <c r="B415" s="5" t="s">
        <v>6</v>
      </c>
      <c r="C415" s="5" t="s">
        <v>7</v>
      </c>
      <c r="D415" s="5" t="s">
        <v>240</v>
      </c>
      <c r="E415" s="5" t="s">
        <v>9</v>
      </c>
      <c r="F415" s="5">
        <v>523</v>
      </c>
    </row>
    <row r="416" s="1" customFormat="1" ht="22.5" customHeight="1" spans="1:6">
      <c r="A416" s="5">
        <f>13798</f>
        <v>13798</v>
      </c>
      <c r="B416" s="5" t="s">
        <v>6</v>
      </c>
      <c r="C416" s="5" t="s">
        <v>10</v>
      </c>
      <c r="D416" s="5" t="s">
        <v>389</v>
      </c>
      <c r="E416" s="5" t="s">
        <v>16</v>
      </c>
      <c r="F416" s="5">
        <v>780</v>
      </c>
    </row>
    <row r="417" s="1" customFormat="1" ht="22.5" customHeight="1" spans="1:6">
      <c r="A417" s="5">
        <f>13837</f>
        <v>13837</v>
      </c>
      <c r="B417" s="5" t="s">
        <v>6</v>
      </c>
      <c r="C417" s="5" t="s">
        <v>17</v>
      </c>
      <c r="D417" s="5" t="s">
        <v>189</v>
      </c>
      <c r="E417" s="5" t="s">
        <v>16</v>
      </c>
      <c r="F417" s="5">
        <v>912</v>
      </c>
    </row>
    <row r="418" s="1" customFormat="1" ht="22.5" customHeight="1" spans="1:6">
      <c r="A418" s="5">
        <f>13882</f>
        <v>13882</v>
      </c>
      <c r="B418" s="5" t="s">
        <v>6</v>
      </c>
      <c r="C418" s="5" t="s">
        <v>13</v>
      </c>
      <c r="D418" s="5" t="s">
        <v>390</v>
      </c>
      <c r="E418" s="5" t="s">
        <v>16</v>
      </c>
      <c r="F418" s="5">
        <v>456</v>
      </c>
    </row>
    <row r="419" s="1" customFormat="1" ht="22.5" customHeight="1" spans="1:6">
      <c r="A419" s="5">
        <f>13945</f>
        <v>13945</v>
      </c>
      <c r="B419" s="5" t="s">
        <v>6</v>
      </c>
      <c r="C419" s="5" t="s">
        <v>26</v>
      </c>
      <c r="D419" s="5" t="s">
        <v>162</v>
      </c>
      <c r="E419" s="5" t="s">
        <v>9</v>
      </c>
      <c r="F419" s="5">
        <v>504</v>
      </c>
    </row>
    <row r="420" s="1" customFormat="1" ht="22.5" customHeight="1" spans="1:6">
      <c r="A420" s="5">
        <f>13965</f>
        <v>13965</v>
      </c>
      <c r="B420" s="5" t="s">
        <v>6</v>
      </c>
      <c r="C420" s="5" t="s">
        <v>10</v>
      </c>
      <c r="D420" s="5" t="s">
        <v>391</v>
      </c>
      <c r="E420" s="5" t="s">
        <v>9</v>
      </c>
      <c r="F420" s="5">
        <v>848</v>
      </c>
    </row>
    <row r="421" s="1" customFormat="1" ht="22.5" customHeight="1" spans="1:6">
      <c r="A421" s="5">
        <f>13981</f>
        <v>13981</v>
      </c>
      <c r="B421" s="5" t="s">
        <v>6</v>
      </c>
      <c r="C421" s="5" t="s">
        <v>37</v>
      </c>
      <c r="D421" s="5" t="s">
        <v>392</v>
      </c>
      <c r="E421" s="5" t="s">
        <v>9</v>
      </c>
      <c r="F421" s="5">
        <v>980</v>
      </c>
    </row>
    <row r="422" s="1" customFormat="1" ht="22.5" customHeight="1" spans="1:6">
      <c r="A422" s="5">
        <f>13983</f>
        <v>13983</v>
      </c>
      <c r="B422" s="5" t="s">
        <v>6</v>
      </c>
      <c r="C422" s="5" t="s">
        <v>26</v>
      </c>
      <c r="D422" s="5" t="s">
        <v>393</v>
      </c>
      <c r="E422" s="5" t="s">
        <v>16</v>
      </c>
      <c r="F422" s="5">
        <v>1368</v>
      </c>
    </row>
    <row r="423" s="1" customFormat="1" ht="22.5" customHeight="1" spans="1:6">
      <c r="A423" s="5">
        <f>14000</f>
        <v>14000</v>
      </c>
      <c r="B423" s="5" t="s">
        <v>6</v>
      </c>
      <c r="C423" s="5" t="s">
        <v>19</v>
      </c>
      <c r="D423" s="5" t="s">
        <v>394</v>
      </c>
      <c r="E423" s="5" t="s">
        <v>16</v>
      </c>
      <c r="F423" s="5">
        <v>456</v>
      </c>
    </row>
    <row r="424" s="1" customFormat="1" ht="22.5" customHeight="1" spans="1:6">
      <c r="A424" s="5">
        <f>14005</f>
        <v>14005</v>
      </c>
      <c r="B424" s="5" t="s">
        <v>6</v>
      </c>
      <c r="C424" s="5" t="s">
        <v>10</v>
      </c>
      <c r="D424" s="5" t="s">
        <v>395</v>
      </c>
      <c r="E424" s="5" t="s">
        <v>9</v>
      </c>
      <c r="F424" s="5">
        <v>1046</v>
      </c>
    </row>
    <row r="425" s="1" customFormat="1" ht="22.5" customHeight="1" spans="1:6">
      <c r="A425" s="5">
        <f>14038</f>
        <v>14038</v>
      </c>
      <c r="B425" s="5" t="s">
        <v>6</v>
      </c>
      <c r="C425" s="5" t="s">
        <v>17</v>
      </c>
      <c r="D425" s="5" t="s">
        <v>175</v>
      </c>
      <c r="E425" s="5" t="s">
        <v>16</v>
      </c>
      <c r="F425" s="5">
        <v>456</v>
      </c>
    </row>
    <row r="426" s="1" customFormat="1" ht="22.5" customHeight="1" spans="1:6">
      <c r="A426" s="5">
        <f>14039</f>
        <v>14039</v>
      </c>
      <c r="B426" s="5" t="s">
        <v>6</v>
      </c>
      <c r="C426" s="5" t="s">
        <v>7</v>
      </c>
      <c r="D426" s="5" t="s">
        <v>20</v>
      </c>
      <c r="E426" s="5" t="s">
        <v>9</v>
      </c>
      <c r="F426" s="5">
        <v>523</v>
      </c>
    </row>
    <row r="427" s="1" customFormat="1" ht="22.5" customHeight="1" spans="1:6">
      <c r="A427" s="5">
        <f>14067</f>
        <v>14067</v>
      </c>
      <c r="B427" s="5" t="s">
        <v>6</v>
      </c>
      <c r="C427" s="5" t="s">
        <v>13</v>
      </c>
      <c r="D427" s="5" t="s">
        <v>288</v>
      </c>
      <c r="E427" s="5" t="s">
        <v>9</v>
      </c>
      <c r="F427" s="5">
        <v>455</v>
      </c>
    </row>
    <row r="428" s="1" customFormat="1" ht="22.5" customHeight="1" spans="1:6">
      <c r="A428" s="5">
        <f>14074</f>
        <v>14074</v>
      </c>
      <c r="B428" s="5" t="s">
        <v>6</v>
      </c>
      <c r="C428" s="5" t="s">
        <v>26</v>
      </c>
      <c r="D428" s="5" t="s">
        <v>199</v>
      </c>
      <c r="E428" s="5" t="s">
        <v>16</v>
      </c>
      <c r="F428" s="5">
        <v>456</v>
      </c>
    </row>
    <row r="429" s="1" customFormat="1" ht="22.5" customHeight="1" spans="1:6">
      <c r="A429" s="5">
        <f>14088</f>
        <v>14088</v>
      </c>
      <c r="B429" s="5" t="s">
        <v>6</v>
      </c>
      <c r="C429" s="5" t="s">
        <v>10</v>
      </c>
      <c r="D429" s="5" t="s">
        <v>396</v>
      </c>
      <c r="E429" s="5" t="s">
        <v>16</v>
      </c>
      <c r="F429" s="5">
        <v>456</v>
      </c>
    </row>
    <row r="430" s="1" customFormat="1" ht="22.5" customHeight="1" spans="1:6">
      <c r="A430" s="5">
        <f>14120</f>
        <v>14120</v>
      </c>
      <c r="B430" s="5" t="s">
        <v>6</v>
      </c>
      <c r="C430" s="5" t="s">
        <v>13</v>
      </c>
      <c r="D430" s="5" t="s">
        <v>397</v>
      </c>
      <c r="E430" s="5" t="s">
        <v>9</v>
      </c>
      <c r="F430" s="5">
        <v>523</v>
      </c>
    </row>
    <row r="431" s="1" customFormat="1" ht="22.5" customHeight="1" spans="1:6">
      <c r="A431" s="5">
        <f>14123</f>
        <v>14123</v>
      </c>
      <c r="B431" s="5" t="s">
        <v>6</v>
      </c>
      <c r="C431" s="5" t="s">
        <v>10</v>
      </c>
      <c r="D431" s="5" t="s">
        <v>398</v>
      </c>
      <c r="E431" s="5" t="s">
        <v>16</v>
      </c>
      <c r="F431" s="5">
        <v>456</v>
      </c>
    </row>
    <row r="432" s="1" customFormat="1" ht="22.5" customHeight="1" spans="1:6">
      <c r="A432" s="5">
        <f>14124</f>
        <v>14124</v>
      </c>
      <c r="B432" s="5" t="s">
        <v>6</v>
      </c>
      <c r="C432" s="5" t="s">
        <v>7</v>
      </c>
      <c r="D432" s="5" t="s">
        <v>399</v>
      </c>
      <c r="E432" s="5" t="s">
        <v>9</v>
      </c>
      <c r="F432" s="5">
        <v>523</v>
      </c>
    </row>
    <row r="433" s="1" customFormat="1" ht="22.5" customHeight="1" spans="1:6">
      <c r="A433" s="5">
        <f>14159</f>
        <v>14159</v>
      </c>
      <c r="B433" s="5" t="s">
        <v>6</v>
      </c>
      <c r="C433" s="5" t="s">
        <v>7</v>
      </c>
      <c r="D433" s="5" t="s">
        <v>30</v>
      </c>
      <c r="E433" s="5" t="s">
        <v>16</v>
      </c>
      <c r="F433" s="5">
        <v>456</v>
      </c>
    </row>
    <row r="434" s="1" customFormat="1" ht="22.5" customHeight="1" spans="1:6">
      <c r="A434" s="5">
        <f>14192</f>
        <v>14192</v>
      </c>
      <c r="B434" s="5" t="s">
        <v>6</v>
      </c>
      <c r="C434" s="5" t="s">
        <v>26</v>
      </c>
      <c r="D434" s="5" t="s">
        <v>400</v>
      </c>
      <c r="E434" s="5" t="s">
        <v>16</v>
      </c>
      <c r="F434" s="5">
        <v>456</v>
      </c>
    </row>
    <row r="435" s="1" customFormat="1" ht="22.5" customHeight="1" spans="1:6">
      <c r="A435" s="5">
        <f>14238</f>
        <v>14238</v>
      </c>
      <c r="B435" s="5" t="s">
        <v>6</v>
      </c>
      <c r="C435" s="5" t="s">
        <v>13</v>
      </c>
      <c r="D435" s="5" t="s">
        <v>401</v>
      </c>
      <c r="E435" s="5" t="s">
        <v>9</v>
      </c>
      <c r="F435" s="5">
        <v>1436</v>
      </c>
    </row>
    <row r="436" s="1" customFormat="1" ht="22.5" customHeight="1" spans="1:6">
      <c r="A436" s="5">
        <f>14276</f>
        <v>14276</v>
      </c>
      <c r="B436" s="5" t="s">
        <v>6</v>
      </c>
      <c r="C436" s="5" t="s">
        <v>26</v>
      </c>
      <c r="D436" s="5" t="s">
        <v>258</v>
      </c>
      <c r="E436" s="5" t="s">
        <v>9</v>
      </c>
      <c r="F436" s="5">
        <v>523</v>
      </c>
    </row>
    <row r="437" s="1" customFormat="1" ht="22.5" customHeight="1" spans="1:6">
      <c r="A437" s="5">
        <f>14299</f>
        <v>14299</v>
      </c>
      <c r="B437" s="5" t="s">
        <v>6</v>
      </c>
      <c r="C437" s="5" t="s">
        <v>137</v>
      </c>
      <c r="D437" s="5" t="s">
        <v>402</v>
      </c>
      <c r="E437" s="5" t="s">
        <v>9</v>
      </c>
      <c r="F437" s="5">
        <v>568</v>
      </c>
    </row>
    <row r="438" s="1" customFormat="1" ht="22.5" customHeight="1" spans="1:6">
      <c r="A438" s="5">
        <f>14335</f>
        <v>14335</v>
      </c>
      <c r="B438" s="5" t="s">
        <v>6</v>
      </c>
      <c r="C438" s="5" t="s">
        <v>37</v>
      </c>
      <c r="D438" s="5" t="s">
        <v>403</v>
      </c>
      <c r="E438" s="5" t="s">
        <v>16</v>
      </c>
      <c r="F438" s="5">
        <v>1236</v>
      </c>
    </row>
    <row r="439" s="1" customFormat="1" ht="22.5" customHeight="1" spans="1:6">
      <c r="A439" s="5">
        <f>14343</f>
        <v>14343</v>
      </c>
      <c r="B439" s="5" t="s">
        <v>6</v>
      </c>
      <c r="C439" s="5" t="s">
        <v>10</v>
      </c>
      <c r="D439" s="5" t="s">
        <v>404</v>
      </c>
      <c r="E439" s="5" t="s">
        <v>16</v>
      </c>
      <c r="F439" s="5">
        <v>440</v>
      </c>
    </row>
    <row r="440" s="1" customFormat="1" ht="22.5" customHeight="1" spans="1:6">
      <c r="A440" s="5">
        <f>14358</f>
        <v>14358</v>
      </c>
      <c r="B440" s="5" t="s">
        <v>6</v>
      </c>
      <c r="C440" s="5" t="s">
        <v>19</v>
      </c>
      <c r="D440" s="5" t="s">
        <v>405</v>
      </c>
      <c r="E440" s="5" t="s">
        <v>9</v>
      </c>
      <c r="F440" s="5">
        <v>520</v>
      </c>
    </row>
    <row r="441" s="1" customFormat="1" ht="22.5" customHeight="1" spans="1:6">
      <c r="A441" s="5">
        <f>14381</f>
        <v>14381</v>
      </c>
      <c r="B441" s="5" t="s">
        <v>6</v>
      </c>
      <c r="C441" s="5" t="s">
        <v>7</v>
      </c>
      <c r="D441" s="5" t="s">
        <v>406</v>
      </c>
      <c r="E441" s="5" t="s">
        <v>16</v>
      </c>
      <c r="F441" s="5">
        <v>922</v>
      </c>
    </row>
    <row r="442" s="1" customFormat="1" ht="22.5" customHeight="1" spans="1:6">
      <c r="A442" s="5">
        <f>14386</f>
        <v>14386</v>
      </c>
      <c r="B442" s="5" t="s">
        <v>6</v>
      </c>
      <c r="C442" s="5" t="s">
        <v>17</v>
      </c>
      <c r="D442" s="5" t="s">
        <v>407</v>
      </c>
      <c r="E442" s="5" t="s">
        <v>16</v>
      </c>
      <c r="F442" s="5">
        <v>912</v>
      </c>
    </row>
    <row r="443" s="1" customFormat="1" ht="22.5" customHeight="1" spans="1:6">
      <c r="A443" s="5">
        <f>14397</f>
        <v>14397</v>
      </c>
      <c r="B443" s="5" t="s">
        <v>6</v>
      </c>
      <c r="C443" s="5" t="s">
        <v>26</v>
      </c>
      <c r="D443" s="5" t="s">
        <v>408</v>
      </c>
      <c r="E443" s="5" t="s">
        <v>9</v>
      </c>
      <c r="F443" s="5">
        <v>523</v>
      </c>
    </row>
    <row r="444" s="1" customFormat="1" ht="22.5" customHeight="1" spans="1:6">
      <c r="A444" s="5">
        <f>14466</f>
        <v>14466</v>
      </c>
      <c r="B444" s="5" t="s">
        <v>6</v>
      </c>
      <c r="C444" s="5" t="s">
        <v>13</v>
      </c>
      <c r="D444" s="5" t="s">
        <v>109</v>
      </c>
      <c r="E444" s="5" t="s">
        <v>9</v>
      </c>
      <c r="F444" s="5">
        <v>523</v>
      </c>
    </row>
    <row r="445" s="1" customFormat="1" ht="22.5" customHeight="1" spans="1:6">
      <c r="A445" s="5">
        <f>14471</f>
        <v>14471</v>
      </c>
      <c r="B445" s="5" t="s">
        <v>6</v>
      </c>
      <c r="C445" s="5" t="s">
        <v>7</v>
      </c>
      <c r="D445" s="5" t="s">
        <v>409</v>
      </c>
      <c r="E445" s="5" t="s">
        <v>16</v>
      </c>
      <c r="F445" s="5">
        <v>456</v>
      </c>
    </row>
    <row r="446" s="1" customFormat="1" ht="22.5" customHeight="1" spans="1:6">
      <c r="A446" s="5">
        <f>14485</f>
        <v>14485</v>
      </c>
      <c r="B446" s="5" t="s">
        <v>6</v>
      </c>
      <c r="C446" s="5" t="s">
        <v>7</v>
      </c>
      <c r="D446" s="5" t="s">
        <v>410</v>
      </c>
      <c r="E446" s="5" t="s">
        <v>16</v>
      </c>
      <c r="F446" s="5">
        <v>452</v>
      </c>
    </row>
    <row r="447" s="1" customFormat="1" ht="22.5" customHeight="1" spans="1:6">
      <c r="A447" s="5">
        <f>14509</f>
        <v>14509</v>
      </c>
      <c r="B447" s="5" t="s">
        <v>6</v>
      </c>
      <c r="C447" s="5" t="s">
        <v>26</v>
      </c>
      <c r="D447" s="5" t="s">
        <v>411</v>
      </c>
      <c r="E447" s="5" t="s">
        <v>9</v>
      </c>
      <c r="F447" s="5">
        <v>980</v>
      </c>
    </row>
    <row r="448" s="1" customFormat="1" ht="22.5" customHeight="1" spans="1:6">
      <c r="A448" s="5">
        <f>14556</f>
        <v>14556</v>
      </c>
      <c r="B448" s="5" t="s">
        <v>6</v>
      </c>
      <c r="C448" s="5" t="s">
        <v>37</v>
      </c>
      <c r="D448" s="5" t="s">
        <v>412</v>
      </c>
      <c r="E448" s="5" t="s">
        <v>16</v>
      </c>
      <c r="F448" s="5">
        <v>456</v>
      </c>
    </row>
    <row r="449" s="1" customFormat="1" ht="22.5" customHeight="1" spans="1:6">
      <c r="A449" s="5">
        <f>14557</f>
        <v>14557</v>
      </c>
      <c r="B449" s="5" t="s">
        <v>6</v>
      </c>
      <c r="C449" s="5" t="s">
        <v>10</v>
      </c>
      <c r="D449" s="5" t="s">
        <v>413</v>
      </c>
      <c r="E449" s="5" t="s">
        <v>16</v>
      </c>
      <c r="F449" s="5">
        <v>456</v>
      </c>
    </row>
    <row r="450" s="1" customFormat="1" ht="22.5" customHeight="1" spans="1:6">
      <c r="A450" s="5">
        <f>14562</f>
        <v>14562</v>
      </c>
      <c r="B450" s="5" t="s">
        <v>6</v>
      </c>
      <c r="C450" s="5" t="s">
        <v>26</v>
      </c>
      <c r="D450" s="5" t="s">
        <v>414</v>
      </c>
      <c r="E450" s="5" t="s">
        <v>9</v>
      </c>
      <c r="F450" s="5">
        <v>456</v>
      </c>
    </row>
    <row r="451" s="1" customFormat="1" ht="22.5" customHeight="1" spans="1:6">
      <c r="A451" s="5">
        <f>14591</f>
        <v>14591</v>
      </c>
      <c r="B451" s="5" t="s">
        <v>6</v>
      </c>
      <c r="C451" s="5" t="s">
        <v>13</v>
      </c>
      <c r="D451" s="5" t="s">
        <v>415</v>
      </c>
      <c r="E451" s="5" t="s">
        <v>9</v>
      </c>
      <c r="F451" s="5">
        <v>848</v>
      </c>
    </row>
    <row r="452" s="1" customFormat="1" ht="22.5" customHeight="1" spans="1:6">
      <c r="A452" s="5">
        <f>14607</f>
        <v>14607</v>
      </c>
      <c r="B452" s="5" t="s">
        <v>6</v>
      </c>
      <c r="C452" s="5" t="s">
        <v>7</v>
      </c>
      <c r="D452" s="5" t="s">
        <v>416</v>
      </c>
      <c r="E452" s="5" t="s">
        <v>16</v>
      </c>
      <c r="F452" s="5">
        <v>456</v>
      </c>
    </row>
    <row r="453" s="1" customFormat="1" ht="22.5" customHeight="1" spans="1:6">
      <c r="A453" s="5">
        <f>14616</f>
        <v>14616</v>
      </c>
      <c r="B453" s="5" t="s">
        <v>6</v>
      </c>
      <c r="C453" s="5" t="s">
        <v>19</v>
      </c>
      <c r="D453" s="5" t="s">
        <v>417</v>
      </c>
      <c r="E453" s="5" t="s">
        <v>9</v>
      </c>
      <c r="F453" s="5">
        <v>523</v>
      </c>
    </row>
    <row r="454" s="1" customFormat="1" ht="22.5" customHeight="1" spans="1:6">
      <c r="A454" s="5">
        <f>14626</f>
        <v>14626</v>
      </c>
      <c r="B454" s="5" t="s">
        <v>6</v>
      </c>
      <c r="C454" s="5" t="s">
        <v>13</v>
      </c>
      <c r="D454" s="5" t="s">
        <v>418</v>
      </c>
      <c r="E454" s="5" t="s">
        <v>16</v>
      </c>
      <c r="F454" s="5">
        <v>449</v>
      </c>
    </row>
    <row r="455" s="1" customFormat="1" ht="22.5" customHeight="1" spans="1:6">
      <c r="A455" s="5">
        <f>14723</f>
        <v>14723</v>
      </c>
      <c r="B455" s="5" t="s">
        <v>6</v>
      </c>
      <c r="C455" s="5" t="s">
        <v>17</v>
      </c>
      <c r="D455" s="5" t="s">
        <v>419</v>
      </c>
      <c r="E455" s="5" t="s">
        <v>9</v>
      </c>
      <c r="F455" s="5">
        <v>523</v>
      </c>
    </row>
    <row r="456" s="1" customFormat="1" ht="22.5" customHeight="1" spans="1:6">
      <c r="A456" s="5">
        <f>14829</f>
        <v>14829</v>
      </c>
      <c r="B456" s="5" t="s">
        <v>6</v>
      </c>
      <c r="C456" s="5" t="s">
        <v>26</v>
      </c>
      <c r="D456" s="5" t="s">
        <v>420</v>
      </c>
      <c r="E456" s="5" t="s">
        <v>9</v>
      </c>
      <c r="F456" s="5">
        <v>980</v>
      </c>
    </row>
    <row r="457" s="1" customFormat="1" ht="22.5" customHeight="1" spans="1:6">
      <c r="A457" s="5">
        <f>14901</f>
        <v>14901</v>
      </c>
      <c r="B457" s="5" t="s">
        <v>6</v>
      </c>
      <c r="C457" s="5" t="s">
        <v>34</v>
      </c>
      <c r="D457" s="5" t="s">
        <v>421</v>
      </c>
      <c r="E457" s="5" t="s">
        <v>9</v>
      </c>
      <c r="F457" s="5">
        <v>396</v>
      </c>
    </row>
    <row r="458" s="1" customFormat="1" ht="22.5" customHeight="1" spans="1:6">
      <c r="A458" s="5">
        <f>14907</f>
        <v>14907</v>
      </c>
      <c r="B458" s="5" t="s">
        <v>6</v>
      </c>
      <c r="C458" s="5" t="s">
        <v>7</v>
      </c>
      <c r="D458" s="5" t="s">
        <v>422</v>
      </c>
      <c r="E458" s="5" t="s">
        <v>16</v>
      </c>
      <c r="F458" s="5">
        <v>456</v>
      </c>
    </row>
    <row r="459" s="1" customFormat="1" ht="22.5" customHeight="1" spans="1:6">
      <c r="A459" s="5">
        <f>14916</f>
        <v>14916</v>
      </c>
      <c r="B459" s="5" t="s">
        <v>6</v>
      </c>
      <c r="C459" s="5" t="s">
        <v>34</v>
      </c>
      <c r="D459" s="5" t="s">
        <v>423</v>
      </c>
      <c r="E459" s="5" t="s">
        <v>16</v>
      </c>
      <c r="F459" s="5">
        <v>456</v>
      </c>
    </row>
    <row r="460" s="1" customFormat="1" ht="22.5" customHeight="1" spans="1:6">
      <c r="A460" s="5">
        <f>14981</f>
        <v>14981</v>
      </c>
      <c r="B460" s="5" t="s">
        <v>6</v>
      </c>
      <c r="C460" s="5" t="s">
        <v>34</v>
      </c>
      <c r="D460" s="5" t="s">
        <v>157</v>
      </c>
      <c r="E460" s="5" t="s">
        <v>9</v>
      </c>
      <c r="F460" s="5">
        <v>488</v>
      </c>
    </row>
    <row r="461" s="1" customFormat="1" ht="22.5" customHeight="1" spans="1:6">
      <c r="A461" s="5">
        <f>15017</f>
        <v>15017</v>
      </c>
      <c r="B461" s="5" t="s">
        <v>6</v>
      </c>
      <c r="C461" s="5" t="s">
        <v>17</v>
      </c>
      <c r="D461" s="5" t="s">
        <v>424</v>
      </c>
      <c r="E461" s="5" t="s">
        <v>16</v>
      </c>
      <c r="F461" s="5">
        <v>912</v>
      </c>
    </row>
    <row r="462" s="1" customFormat="1" ht="22.5" customHeight="1" spans="1:6">
      <c r="A462" s="5">
        <f>15043</f>
        <v>15043</v>
      </c>
      <c r="B462" s="5" t="s">
        <v>6</v>
      </c>
      <c r="C462" s="5" t="s">
        <v>19</v>
      </c>
      <c r="D462" s="5" t="s">
        <v>20</v>
      </c>
      <c r="E462" s="5" t="s">
        <v>16</v>
      </c>
      <c r="F462" s="5">
        <v>438</v>
      </c>
    </row>
    <row r="463" s="1" customFormat="1" ht="22.5" customHeight="1" spans="1:6">
      <c r="A463" s="5">
        <f>15151</f>
        <v>15151</v>
      </c>
      <c r="B463" s="5" t="s">
        <v>6</v>
      </c>
      <c r="C463" s="5" t="s">
        <v>7</v>
      </c>
      <c r="D463" s="5" t="s">
        <v>268</v>
      </c>
      <c r="E463" s="5" t="s">
        <v>425</v>
      </c>
      <c r="F463" s="5">
        <v>324</v>
      </c>
    </row>
    <row r="464" s="1" customFormat="1" ht="22.5" customHeight="1" spans="1:6">
      <c r="A464" s="5">
        <f>15207</f>
        <v>15207</v>
      </c>
      <c r="B464" s="5" t="s">
        <v>6</v>
      </c>
      <c r="C464" s="5" t="s">
        <v>17</v>
      </c>
      <c r="D464" s="5" t="s">
        <v>426</v>
      </c>
      <c r="E464" s="5" t="s">
        <v>9</v>
      </c>
      <c r="F464" s="5">
        <v>523</v>
      </c>
    </row>
    <row r="465" s="1" customFormat="1" ht="22.5" customHeight="1" spans="1:6">
      <c r="A465" s="5">
        <f>15215</f>
        <v>15215</v>
      </c>
      <c r="B465" s="5" t="s">
        <v>6</v>
      </c>
      <c r="C465" s="5" t="s">
        <v>10</v>
      </c>
      <c r="D465" s="5" t="s">
        <v>427</v>
      </c>
      <c r="E465" s="5" t="s">
        <v>16</v>
      </c>
      <c r="F465" s="5">
        <v>912</v>
      </c>
    </row>
    <row r="466" s="1" customFormat="1" ht="22.5" customHeight="1" spans="1:6">
      <c r="A466" s="5">
        <f>15227</f>
        <v>15227</v>
      </c>
      <c r="B466" s="5" t="s">
        <v>6</v>
      </c>
      <c r="C466" s="5" t="s">
        <v>13</v>
      </c>
      <c r="D466" s="5" t="s">
        <v>428</v>
      </c>
      <c r="E466" s="5" t="s">
        <v>16</v>
      </c>
      <c r="F466" s="5">
        <v>456</v>
      </c>
    </row>
    <row r="467" s="1" customFormat="1" ht="22.5" customHeight="1" spans="1:6">
      <c r="A467" s="5">
        <f>15256</f>
        <v>15256</v>
      </c>
      <c r="B467" s="5" t="s">
        <v>6</v>
      </c>
      <c r="C467" s="5" t="s">
        <v>17</v>
      </c>
      <c r="D467" s="5" t="s">
        <v>429</v>
      </c>
      <c r="E467" s="5" t="s">
        <v>16</v>
      </c>
      <c r="F467" s="5">
        <v>456</v>
      </c>
    </row>
    <row r="468" s="1" customFormat="1" ht="22.5" customHeight="1" spans="1:6">
      <c r="A468" s="5">
        <f>15269</f>
        <v>15269</v>
      </c>
      <c r="B468" s="5" t="s">
        <v>6</v>
      </c>
      <c r="C468" s="5" t="s">
        <v>10</v>
      </c>
      <c r="D468" s="5" t="s">
        <v>232</v>
      </c>
      <c r="E468" s="5" t="s">
        <v>9</v>
      </c>
      <c r="F468" s="5">
        <v>523</v>
      </c>
    </row>
    <row r="469" s="1" customFormat="1" ht="22.5" customHeight="1" spans="1:6">
      <c r="A469" s="5">
        <f>15284</f>
        <v>15284</v>
      </c>
      <c r="B469" s="5" t="s">
        <v>6</v>
      </c>
      <c r="C469" s="5" t="s">
        <v>7</v>
      </c>
      <c r="D469" s="5" t="s">
        <v>430</v>
      </c>
      <c r="E469" s="5" t="s">
        <v>16</v>
      </c>
      <c r="F469" s="5">
        <v>456</v>
      </c>
    </row>
    <row r="470" s="1" customFormat="1" ht="22.5" customHeight="1" spans="1:6">
      <c r="A470" s="5">
        <f>15314</f>
        <v>15314</v>
      </c>
      <c r="B470" s="5" t="s">
        <v>6</v>
      </c>
      <c r="C470" s="5" t="s">
        <v>37</v>
      </c>
      <c r="D470" s="5" t="s">
        <v>431</v>
      </c>
      <c r="E470" s="5" t="s">
        <v>16</v>
      </c>
      <c r="F470" s="5">
        <v>456</v>
      </c>
    </row>
    <row r="471" s="1" customFormat="1" ht="22.5" customHeight="1" spans="1:6">
      <c r="A471" s="5">
        <f>15323</f>
        <v>15323</v>
      </c>
      <c r="B471" s="5" t="s">
        <v>6</v>
      </c>
      <c r="C471" s="5" t="s">
        <v>19</v>
      </c>
      <c r="D471" s="5" t="s">
        <v>432</v>
      </c>
      <c r="E471" s="5" t="s">
        <v>16</v>
      </c>
      <c r="F471" s="5">
        <v>456</v>
      </c>
    </row>
    <row r="472" s="1" customFormat="1" ht="22.5" customHeight="1" spans="1:6">
      <c r="A472" s="5">
        <f>15367</f>
        <v>15367</v>
      </c>
      <c r="B472" s="5" t="s">
        <v>6</v>
      </c>
      <c r="C472" s="5" t="s">
        <v>7</v>
      </c>
      <c r="D472" s="5" t="s">
        <v>433</v>
      </c>
      <c r="E472" s="5" t="s">
        <v>9</v>
      </c>
      <c r="F472" s="5">
        <v>523</v>
      </c>
    </row>
    <row r="473" s="1" customFormat="1" ht="22.5" customHeight="1" spans="1:6">
      <c r="A473" s="5">
        <f>15371</f>
        <v>15371</v>
      </c>
      <c r="B473" s="5" t="s">
        <v>6</v>
      </c>
      <c r="C473" s="5" t="s">
        <v>13</v>
      </c>
      <c r="D473" s="5" t="s">
        <v>434</v>
      </c>
      <c r="E473" s="5" t="s">
        <v>9</v>
      </c>
      <c r="F473" s="5">
        <v>510</v>
      </c>
    </row>
    <row r="474" s="1" customFormat="1" ht="22.5" customHeight="1" spans="1:6">
      <c r="A474" s="5">
        <f>15378</f>
        <v>15378</v>
      </c>
      <c r="B474" s="5" t="s">
        <v>6</v>
      </c>
      <c r="C474" s="5" t="s">
        <v>10</v>
      </c>
      <c r="D474" s="5" t="s">
        <v>435</v>
      </c>
      <c r="E474" s="5" t="s">
        <v>16</v>
      </c>
      <c r="F474" s="5">
        <v>912</v>
      </c>
    </row>
    <row r="475" s="1" customFormat="1" ht="22.5" customHeight="1" spans="1:6">
      <c r="A475" s="5">
        <f>15418</f>
        <v>15418</v>
      </c>
      <c r="B475" s="5" t="s">
        <v>6</v>
      </c>
      <c r="C475" s="5" t="s">
        <v>7</v>
      </c>
      <c r="D475" s="5" t="s">
        <v>436</v>
      </c>
      <c r="E475" s="5" t="s">
        <v>16</v>
      </c>
      <c r="F475" s="5">
        <v>450</v>
      </c>
    </row>
    <row r="476" s="1" customFormat="1" ht="22.5" customHeight="1" spans="1:6">
      <c r="A476" s="5">
        <f>15438</f>
        <v>15438</v>
      </c>
      <c r="B476" s="5" t="s">
        <v>6</v>
      </c>
      <c r="C476" s="5" t="s">
        <v>19</v>
      </c>
      <c r="D476" s="5" t="s">
        <v>437</v>
      </c>
      <c r="E476" s="5" t="s">
        <v>16</v>
      </c>
      <c r="F476" s="5">
        <v>780</v>
      </c>
    </row>
    <row r="477" s="1" customFormat="1" ht="22.5" customHeight="1" spans="1:6">
      <c r="A477" s="5">
        <f>15463</f>
        <v>15463</v>
      </c>
      <c r="B477" s="5" t="s">
        <v>6</v>
      </c>
      <c r="C477" s="5" t="s">
        <v>7</v>
      </c>
      <c r="D477" s="5" t="s">
        <v>438</v>
      </c>
      <c r="E477" s="5" t="s">
        <v>9</v>
      </c>
      <c r="F477" s="5">
        <v>1005</v>
      </c>
    </row>
    <row r="478" s="1" customFormat="1" ht="22.5" customHeight="1" spans="1:6">
      <c r="A478" s="5">
        <f>15574</f>
        <v>15574</v>
      </c>
      <c r="B478" s="5" t="s">
        <v>6</v>
      </c>
      <c r="C478" s="5" t="s">
        <v>10</v>
      </c>
      <c r="D478" s="5" t="s">
        <v>439</v>
      </c>
      <c r="E478" s="5" t="s">
        <v>9</v>
      </c>
      <c r="F478" s="5">
        <v>523</v>
      </c>
    </row>
    <row r="479" s="1" customFormat="1" ht="22.5" customHeight="1" spans="1:6">
      <c r="A479" s="5">
        <f>15665</f>
        <v>15665</v>
      </c>
      <c r="B479" s="5" t="s">
        <v>6</v>
      </c>
      <c r="C479" s="5" t="s">
        <v>26</v>
      </c>
      <c r="D479" s="5" t="s">
        <v>440</v>
      </c>
      <c r="E479" s="5" t="s">
        <v>16</v>
      </c>
      <c r="F479" s="5">
        <v>912</v>
      </c>
    </row>
    <row r="480" s="1" customFormat="1" ht="22.5" customHeight="1" spans="1:6">
      <c r="A480" s="5">
        <f>15687</f>
        <v>15687</v>
      </c>
      <c r="B480" s="5" t="s">
        <v>6</v>
      </c>
      <c r="C480" s="5" t="s">
        <v>10</v>
      </c>
      <c r="D480" s="5" t="s">
        <v>441</v>
      </c>
      <c r="E480" s="5" t="s">
        <v>9</v>
      </c>
      <c r="F480" s="5">
        <v>980</v>
      </c>
    </row>
    <row r="481" s="1" customFormat="1" ht="22.5" customHeight="1" spans="1:6">
      <c r="A481" s="5">
        <f>15763</f>
        <v>15763</v>
      </c>
      <c r="B481" s="5" t="s">
        <v>6</v>
      </c>
      <c r="C481" s="5" t="s">
        <v>17</v>
      </c>
      <c r="D481" s="5" t="s">
        <v>442</v>
      </c>
      <c r="E481" s="5" t="s">
        <v>9</v>
      </c>
      <c r="F481" s="5">
        <v>523</v>
      </c>
    </row>
    <row r="482" s="1" customFormat="1" ht="22.5" customHeight="1" spans="1:6">
      <c r="A482" s="5">
        <f>15764</f>
        <v>15764</v>
      </c>
      <c r="B482" s="5" t="s">
        <v>6</v>
      </c>
      <c r="C482" s="5" t="s">
        <v>34</v>
      </c>
      <c r="D482" s="5" t="s">
        <v>443</v>
      </c>
      <c r="E482" s="5" t="s">
        <v>16</v>
      </c>
      <c r="F482" s="5">
        <v>456</v>
      </c>
    </row>
    <row r="483" s="1" customFormat="1" ht="22.5" customHeight="1" spans="1:6">
      <c r="A483" s="5">
        <f>15768</f>
        <v>15768</v>
      </c>
      <c r="B483" s="5" t="s">
        <v>6</v>
      </c>
      <c r="C483" s="5" t="s">
        <v>17</v>
      </c>
      <c r="D483" s="5" t="s">
        <v>444</v>
      </c>
      <c r="E483" s="5" t="s">
        <v>16</v>
      </c>
      <c r="F483" s="5">
        <v>456</v>
      </c>
    </row>
    <row r="484" s="1" customFormat="1" ht="22.5" customHeight="1" spans="1:6">
      <c r="A484" s="5">
        <f>15814</f>
        <v>15814</v>
      </c>
      <c r="B484" s="5" t="s">
        <v>6</v>
      </c>
      <c r="C484" s="5" t="s">
        <v>10</v>
      </c>
      <c r="D484" s="5" t="s">
        <v>445</v>
      </c>
      <c r="E484" s="5" t="s">
        <v>9</v>
      </c>
      <c r="F484" s="5">
        <v>523</v>
      </c>
    </row>
    <row r="485" s="1" customFormat="1" ht="22.5" customHeight="1" spans="1:6">
      <c r="A485" s="5">
        <f>15817</f>
        <v>15817</v>
      </c>
      <c r="B485" s="5" t="s">
        <v>6</v>
      </c>
      <c r="C485" s="5" t="s">
        <v>34</v>
      </c>
      <c r="D485" s="5" t="s">
        <v>446</v>
      </c>
      <c r="E485" s="5" t="s">
        <v>9</v>
      </c>
      <c r="F485" s="5">
        <v>510</v>
      </c>
    </row>
    <row r="486" s="1" customFormat="1" ht="22.5" customHeight="1" spans="1:6">
      <c r="A486" s="5">
        <f>15841</f>
        <v>15841</v>
      </c>
      <c r="B486" s="5" t="s">
        <v>6</v>
      </c>
      <c r="C486" s="5" t="s">
        <v>7</v>
      </c>
      <c r="D486" s="5" t="s">
        <v>216</v>
      </c>
      <c r="E486" s="5" t="s">
        <v>16</v>
      </c>
      <c r="F486" s="5">
        <v>456</v>
      </c>
    </row>
    <row r="487" s="1" customFormat="1" ht="22.5" customHeight="1" spans="1:6">
      <c r="A487" s="5">
        <f>15845</f>
        <v>15845</v>
      </c>
      <c r="B487" s="5" t="s">
        <v>6</v>
      </c>
      <c r="C487" s="5" t="s">
        <v>26</v>
      </c>
      <c r="D487" s="5" t="s">
        <v>447</v>
      </c>
      <c r="E487" s="5" t="s">
        <v>9</v>
      </c>
      <c r="F487" s="5">
        <v>523</v>
      </c>
    </row>
    <row r="488" s="1" customFormat="1" ht="22.5" customHeight="1" spans="1:6">
      <c r="A488" s="5">
        <f>15852</f>
        <v>15852</v>
      </c>
      <c r="B488" s="5" t="s">
        <v>6</v>
      </c>
      <c r="C488" s="5" t="s">
        <v>17</v>
      </c>
      <c r="D488" s="5" t="s">
        <v>448</v>
      </c>
      <c r="E488" s="5" t="s">
        <v>9</v>
      </c>
      <c r="F488" s="5">
        <v>980</v>
      </c>
    </row>
    <row r="489" s="1" customFormat="1" ht="22.5" customHeight="1" spans="1:6">
      <c r="A489" s="5">
        <f>15874</f>
        <v>15874</v>
      </c>
      <c r="B489" s="5" t="s">
        <v>6</v>
      </c>
      <c r="C489" s="5" t="s">
        <v>7</v>
      </c>
      <c r="D489" s="5" t="s">
        <v>449</v>
      </c>
      <c r="E489" s="5" t="s">
        <v>16</v>
      </c>
      <c r="F489" s="5">
        <v>456</v>
      </c>
    </row>
    <row r="490" s="1" customFormat="1" ht="22.5" customHeight="1" spans="1:6">
      <c r="A490" s="5">
        <f>15897</f>
        <v>15897</v>
      </c>
      <c r="B490" s="5" t="s">
        <v>6</v>
      </c>
      <c r="C490" s="5" t="s">
        <v>10</v>
      </c>
      <c r="D490" s="5" t="s">
        <v>205</v>
      </c>
      <c r="E490" s="5" t="s">
        <v>16</v>
      </c>
      <c r="F490" s="5">
        <v>456</v>
      </c>
    </row>
    <row r="491" s="1" customFormat="1" ht="22.5" customHeight="1" spans="1:6">
      <c r="A491" s="5">
        <f>15956</f>
        <v>15956</v>
      </c>
      <c r="B491" s="5" t="s">
        <v>6</v>
      </c>
      <c r="C491" s="5" t="s">
        <v>10</v>
      </c>
      <c r="D491" s="5" t="s">
        <v>197</v>
      </c>
      <c r="E491" s="5" t="s">
        <v>16</v>
      </c>
      <c r="F491" s="5">
        <v>1236</v>
      </c>
    </row>
    <row r="492" s="1" customFormat="1" ht="22.5" customHeight="1" spans="1:6">
      <c r="A492" s="5">
        <f>15960</f>
        <v>15960</v>
      </c>
      <c r="B492" s="5" t="s">
        <v>6</v>
      </c>
      <c r="C492" s="5" t="s">
        <v>26</v>
      </c>
      <c r="D492" s="5" t="s">
        <v>450</v>
      </c>
      <c r="E492" s="5" t="s">
        <v>16</v>
      </c>
      <c r="F492" s="5">
        <v>456</v>
      </c>
    </row>
    <row r="493" s="1" customFormat="1" ht="22.5" customHeight="1" spans="1:6">
      <c r="A493" s="5">
        <f>15991</f>
        <v>15991</v>
      </c>
      <c r="B493" s="5" t="s">
        <v>6</v>
      </c>
      <c r="C493" s="5" t="s">
        <v>17</v>
      </c>
      <c r="D493" s="5" t="s">
        <v>451</v>
      </c>
      <c r="E493" s="5" t="s">
        <v>9</v>
      </c>
      <c r="F493" s="5">
        <v>523</v>
      </c>
    </row>
    <row r="494" s="1" customFormat="1" ht="22.5" customHeight="1" spans="1:6">
      <c r="A494" s="5">
        <f>16007</f>
        <v>16007</v>
      </c>
      <c r="B494" s="5" t="s">
        <v>6</v>
      </c>
      <c r="C494" s="5" t="s">
        <v>19</v>
      </c>
      <c r="D494" s="5" t="s">
        <v>452</v>
      </c>
      <c r="E494" s="5" t="s">
        <v>16</v>
      </c>
      <c r="F494" s="5">
        <v>456</v>
      </c>
    </row>
    <row r="495" s="1" customFormat="1" ht="22.5" customHeight="1" spans="1:6">
      <c r="A495" s="5">
        <f>16049</f>
        <v>16049</v>
      </c>
      <c r="B495" s="5" t="s">
        <v>6</v>
      </c>
      <c r="C495" s="5" t="s">
        <v>7</v>
      </c>
      <c r="D495" s="5" t="s">
        <v>453</v>
      </c>
      <c r="E495" s="5" t="s">
        <v>16</v>
      </c>
      <c r="F495" s="5">
        <v>912</v>
      </c>
    </row>
    <row r="496" s="1" customFormat="1" ht="22.5" customHeight="1" spans="1:6">
      <c r="A496" s="5">
        <f>16061</f>
        <v>16061</v>
      </c>
      <c r="B496" s="5" t="s">
        <v>6</v>
      </c>
      <c r="C496" s="5" t="s">
        <v>19</v>
      </c>
      <c r="D496" s="5" t="s">
        <v>454</v>
      </c>
      <c r="E496" s="5" t="s">
        <v>16</v>
      </c>
      <c r="F496" s="5">
        <v>850</v>
      </c>
    </row>
    <row r="497" s="1" customFormat="1" ht="22.5" customHeight="1" spans="1:6">
      <c r="A497" s="5">
        <f>16082</f>
        <v>16082</v>
      </c>
      <c r="B497" s="5" t="s">
        <v>6</v>
      </c>
      <c r="C497" s="5" t="s">
        <v>17</v>
      </c>
      <c r="D497" s="5" t="s">
        <v>87</v>
      </c>
      <c r="E497" s="5" t="s">
        <v>16</v>
      </c>
      <c r="F497" s="5">
        <v>912</v>
      </c>
    </row>
    <row r="498" s="1" customFormat="1" ht="22.5" customHeight="1" spans="1:6">
      <c r="A498" s="5">
        <f>16090</f>
        <v>16090</v>
      </c>
      <c r="B498" s="5" t="s">
        <v>6</v>
      </c>
      <c r="C498" s="5" t="s">
        <v>7</v>
      </c>
      <c r="D498" s="5" t="s">
        <v>455</v>
      </c>
      <c r="E498" s="5" t="s">
        <v>9</v>
      </c>
      <c r="F498" s="5">
        <v>980</v>
      </c>
    </row>
    <row r="499" s="1" customFormat="1" ht="22.5" customHeight="1" spans="1:6">
      <c r="A499" s="5">
        <f>16101</f>
        <v>16101</v>
      </c>
      <c r="B499" s="5" t="s">
        <v>6</v>
      </c>
      <c r="C499" s="5" t="s">
        <v>26</v>
      </c>
      <c r="D499" s="5" t="s">
        <v>456</v>
      </c>
      <c r="E499" s="5" t="s">
        <v>9</v>
      </c>
      <c r="F499" s="5">
        <v>523</v>
      </c>
    </row>
    <row r="500" s="1" customFormat="1" ht="22.5" customHeight="1" spans="1:6">
      <c r="A500" s="5">
        <f>16136</f>
        <v>16136</v>
      </c>
      <c r="B500" s="5" t="s">
        <v>6</v>
      </c>
      <c r="C500" s="5" t="s">
        <v>7</v>
      </c>
      <c r="D500" s="5" t="s">
        <v>48</v>
      </c>
      <c r="E500" s="5" t="s">
        <v>9</v>
      </c>
      <c r="F500" s="5">
        <v>523</v>
      </c>
    </row>
    <row r="501" s="1" customFormat="1" ht="22.5" customHeight="1" spans="1:6">
      <c r="A501" s="5">
        <f>16169</f>
        <v>16169</v>
      </c>
      <c r="B501" s="5" t="s">
        <v>6</v>
      </c>
      <c r="C501" s="5" t="s">
        <v>13</v>
      </c>
      <c r="D501" s="5" t="s">
        <v>457</v>
      </c>
      <c r="E501" s="5" t="s">
        <v>9</v>
      </c>
      <c r="F501" s="5">
        <v>455</v>
      </c>
    </row>
    <row r="502" s="1" customFormat="1" ht="22.5" customHeight="1" spans="1:6">
      <c r="A502" s="5">
        <f>16210</f>
        <v>16210</v>
      </c>
      <c r="B502" s="5" t="s">
        <v>6</v>
      </c>
      <c r="C502" s="5" t="s">
        <v>17</v>
      </c>
      <c r="D502" s="5" t="s">
        <v>458</v>
      </c>
      <c r="E502" s="5" t="s">
        <v>16</v>
      </c>
      <c r="F502" s="5">
        <v>456</v>
      </c>
    </row>
    <row r="503" s="1" customFormat="1" ht="22.5" customHeight="1" spans="1:6">
      <c r="A503" s="5">
        <f>16234</f>
        <v>16234</v>
      </c>
      <c r="B503" s="5" t="s">
        <v>6</v>
      </c>
      <c r="C503" s="5" t="s">
        <v>26</v>
      </c>
      <c r="D503" s="5" t="s">
        <v>459</v>
      </c>
      <c r="E503" s="5" t="s">
        <v>16</v>
      </c>
      <c r="F503" s="5">
        <v>456</v>
      </c>
    </row>
    <row r="504" s="1" customFormat="1" ht="22.5" customHeight="1" spans="1:6">
      <c r="A504" s="5">
        <f>16339</f>
        <v>16339</v>
      </c>
      <c r="B504" s="5" t="s">
        <v>6</v>
      </c>
      <c r="C504" s="5" t="s">
        <v>19</v>
      </c>
      <c r="D504" s="5" t="s">
        <v>460</v>
      </c>
      <c r="E504" s="5" t="s">
        <v>9</v>
      </c>
      <c r="F504" s="5">
        <v>486</v>
      </c>
    </row>
    <row r="505" s="1" customFormat="1" ht="22.5" customHeight="1" spans="1:6">
      <c r="A505" s="5">
        <f>16362</f>
        <v>16362</v>
      </c>
      <c r="B505" s="5" t="s">
        <v>6</v>
      </c>
      <c r="C505" s="5" t="s">
        <v>26</v>
      </c>
      <c r="D505" s="5" t="s">
        <v>461</v>
      </c>
      <c r="E505" s="5" t="s">
        <v>16</v>
      </c>
      <c r="F505" s="5">
        <v>912</v>
      </c>
    </row>
    <row r="506" s="1" customFormat="1" ht="22.5" customHeight="1" spans="1:6">
      <c r="A506" s="5">
        <f>16380</f>
        <v>16380</v>
      </c>
      <c r="B506" s="5" t="s">
        <v>6</v>
      </c>
      <c r="C506" s="5" t="s">
        <v>13</v>
      </c>
      <c r="D506" s="5" t="s">
        <v>462</v>
      </c>
      <c r="E506" s="5" t="s">
        <v>16</v>
      </c>
      <c r="F506" s="5">
        <v>446</v>
      </c>
    </row>
    <row r="507" s="1" customFormat="1" ht="22.5" customHeight="1" spans="1:6">
      <c r="A507" s="5">
        <f>16389</f>
        <v>16389</v>
      </c>
      <c r="B507" s="5" t="s">
        <v>6</v>
      </c>
      <c r="C507" s="5" t="s">
        <v>26</v>
      </c>
      <c r="D507" s="5" t="s">
        <v>463</v>
      </c>
      <c r="E507" s="5" t="s">
        <v>9</v>
      </c>
      <c r="F507" s="5">
        <v>523</v>
      </c>
    </row>
    <row r="508" s="1" customFormat="1" ht="22.5" customHeight="1" spans="1:6">
      <c r="A508" s="5">
        <f>16403</f>
        <v>16403</v>
      </c>
      <c r="B508" s="5" t="s">
        <v>6</v>
      </c>
      <c r="C508" s="5" t="s">
        <v>13</v>
      </c>
      <c r="D508" s="5" t="s">
        <v>464</v>
      </c>
      <c r="E508" s="5" t="s">
        <v>16</v>
      </c>
      <c r="F508" s="5">
        <v>456</v>
      </c>
    </row>
    <row r="509" s="1" customFormat="1" ht="22.5" customHeight="1" spans="1:6">
      <c r="A509" s="5">
        <f>16472</f>
        <v>16472</v>
      </c>
      <c r="B509" s="5" t="s">
        <v>6</v>
      </c>
      <c r="C509" s="5" t="s">
        <v>19</v>
      </c>
      <c r="D509" s="5" t="s">
        <v>465</v>
      </c>
      <c r="E509" s="5" t="s">
        <v>16</v>
      </c>
      <c r="F509" s="5">
        <v>456</v>
      </c>
    </row>
    <row r="510" s="1" customFormat="1" ht="22.5" customHeight="1" spans="1:6">
      <c r="A510" s="5">
        <f>16523</f>
        <v>16523</v>
      </c>
      <c r="B510" s="5" t="s">
        <v>6</v>
      </c>
      <c r="C510" s="5" t="s">
        <v>19</v>
      </c>
      <c r="D510" s="5" t="s">
        <v>466</v>
      </c>
      <c r="E510" s="5" t="s">
        <v>16</v>
      </c>
      <c r="F510" s="5">
        <v>456</v>
      </c>
    </row>
    <row r="511" s="1" customFormat="1" ht="22.5" customHeight="1" spans="1:6">
      <c r="A511" s="5">
        <f>16543</f>
        <v>16543</v>
      </c>
      <c r="B511" s="5" t="s">
        <v>6</v>
      </c>
      <c r="C511" s="5" t="s">
        <v>26</v>
      </c>
      <c r="D511" s="5" t="s">
        <v>467</v>
      </c>
      <c r="E511" s="5" t="s">
        <v>16</v>
      </c>
      <c r="F511" s="5">
        <v>912</v>
      </c>
    </row>
    <row r="512" s="1" customFormat="1" ht="22.5" customHeight="1" spans="1:6">
      <c r="A512" s="5">
        <f>16646</f>
        <v>16646</v>
      </c>
      <c r="B512" s="5" t="s">
        <v>6</v>
      </c>
      <c r="C512" s="5" t="s">
        <v>10</v>
      </c>
      <c r="D512" s="5" t="s">
        <v>468</v>
      </c>
      <c r="E512" s="5" t="s">
        <v>9</v>
      </c>
      <c r="F512" s="5">
        <v>523</v>
      </c>
    </row>
    <row r="513" s="1" customFormat="1" ht="22.5" customHeight="1" spans="1:6">
      <c r="A513" s="5">
        <f>16651</f>
        <v>16651</v>
      </c>
      <c r="B513" s="5" t="s">
        <v>6</v>
      </c>
      <c r="C513" s="5" t="s">
        <v>13</v>
      </c>
      <c r="D513" s="5" t="s">
        <v>376</v>
      </c>
      <c r="E513" s="5" t="s">
        <v>16</v>
      </c>
      <c r="F513" s="5">
        <v>456</v>
      </c>
    </row>
    <row r="514" s="1" customFormat="1" ht="22.5" customHeight="1" spans="1:6">
      <c r="A514" s="5">
        <f>16653</f>
        <v>16653</v>
      </c>
      <c r="B514" s="5" t="s">
        <v>6</v>
      </c>
      <c r="C514" s="5" t="s">
        <v>13</v>
      </c>
      <c r="D514" s="5" t="s">
        <v>469</v>
      </c>
      <c r="E514" s="5" t="s">
        <v>16</v>
      </c>
      <c r="F514" s="5">
        <v>912</v>
      </c>
    </row>
    <row r="515" s="1" customFormat="1" ht="22.5" customHeight="1" spans="1:6">
      <c r="A515" s="5">
        <f>16813</f>
        <v>16813</v>
      </c>
      <c r="B515" s="5" t="s">
        <v>6</v>
      </c>
      <c r="C515" s="5" t="s">
        <v>26</v>
      </c>
      <c r="D515" s="5" t="s">
        <v>470</v>
      </c>
      <c r="E515" s="5" t="s">
        <v>9</v>
      </c>
      <c r="F515" s="5">
        <v>980</v>
      </c>
    </row>
    <row r="516" s="1" customFormat="1" ht="22.5" customHeight="1" spans="1:6">
      <c r="A516" s="5">
        <f>16820</f>
        <v>16820</v>
      </c>
      <c r="B516" s="5" t="s">
        <v>6</v>
      </c>
      <c r="C516" s="5" t="s">
        <v>19</v>
      </c>
      <c r="D516" s="5" t="s">
        <v>104</v>
      </c>
      <c r="E516" s="5" t="s">
        <v>16</v>
      </c>
      <c r="F516" s="5">
        <v>456</v>
      </c>
    </row>
    <row r="517" s="1" customFormat="1" ht="22.5" customHeight="1" spans="1:6">
      <c r="A517" s="5">
        <f>16881</f>
        <v>16881</v>
      </c>
      <c r="B517" s="5" t="s">
        <v>6</v>
      </c>
      <c r="C517" s="5" t="s">
        <v>26</v>
      </c>
      <c r="D517" s="5" t="s">
        <v>471</v>
      </c>
      <c r="E517" s="5" t="s">
        <v>16</v>
      </c>
      <c r="F517" s="5">
        <v>456</v>
      </c>
    </row>
    <row r="518" s="1" customFormat="1" ht="22.5" customHeight="1" spans="1:6">
      <c r="A518" s="5">
        <f>16918</f>
        <v>16918</v>
      </c>
      <c r="B518" s="5" t="s">
        <v>6</v>
      </c>
      <c r="C518" s="5" t="s">
        <v>13</v>
      </c>
      <c r="D518" s="5" t="s">
        <v>411</v>
      </c>
      <c r="E518" s="5" t="s">
        <v>9</v>
      </c>
      <c r="F518" s="5">
        <v>523</v>
      </c>
    </row>
    <row r="519" s="1" customFormat="1" ht="22.5" customHeight="1" spans="1:6">
      <c r="A519" s="5">
        <f>16931</f>
        <v>16931</v>
      </c>
      <c r="B519" s="5" t="s">
        <v>6</v>
      </c>
      <c r="C519" s="5" t="s">
        <v>137</v>
      </c>
      <c r="D519" s="5" t="s">
        <v>472</v>
      </c>
      <c r="E519" s="5" t="s">
        <v>9</v>
      </c>
      <c r="F519" s="5">
        <v>940</v>
      </c>
    </row>
    <row r="520" s="1" customFormat="1" ht="22.5" customHeight="1" spans="1:6">
      <c r="A520" s="5">
        <f>16981</f>
        <v>16981</v>
      </c>
      <c r="B520" s="5" t="s">
        <v>6</v>
      </c>
      <c r="C520" s="5" t="s">
        <v>26</v>
      </c>
      <c r="D520" s="5" t="s">
        <v>473</v>
      </c>
      <c r="E520" s="5" t="s">
        <v>9</v>
      </c>
      <c r="F520" s="5">
        <v>760</v>
      </c>
    </row>
    <row r="521" s="1" customFormat="1" ht="22.5" customHeight="1" spans="1:6">
      <c r="A521" s="5">
        <f>17018</f>
        <v>17018</v>
      </c>
      <c r="B521" s="5" t="s">
        <v>6</v>
      </c>
      <c r="C521" s="5" t="s">
        <v>17</v>
      </c>
      <c r="D521" s="5" t="s">
        <v>202</v>
      </c>
      <c r="E521" s="5" t="s">
        <v>16</v>
      </c>
      <c r="F521" s="5">
        <v>912</v>
      </c>
    </row>
    <row r="522" s="1" customFormat="1" ht="22.5" customHeight="1" spans="1:6">
      <c r="A522" s="5">
        <f>17098</f>
        <v>17098</v>
      </c>
      <c r="B522" s="5" t="s">
        <v>6</v>
      </c>
      <c r="C522" s="5" t="s">
        <v>7</v>
      </c>
      <c r="D522" s="5" t="s">
        <v>212</v>
      </c>
      <c r="E522" s="5" t="s">
        <v>9</v>
      </c>
      <c r="F522" s="5">
        <v>523</v>
      </c>
    </row>
    <row r="523" s="1" customFormat="1" ht="22.5" customHeight="1" spans="1:6">
      <c r="A523" s="5">
        <f>17150</f>
        <v>17150</v>
      </c>
      <c r="B523" s="5" t="s">
        <v>6</v>
      </c>
      <c r="C523" s="5" t="s">
        <v>17</v>
      </c>
      <c r="D523" s="5" t="s">
        <v>474</v>
      </c>
      <c r="E523" s="5" t="s">
        <v>9</v>
      </c>
      <c r="F523" s="5">
        <v>1046</v>
      </c>
    </row>
    <row r="524" s="1" customFormat="1" ht="22.5" customHeight="1" spans="1:6">
      <c r="A524" s="5">
        <f>17154</f>
        <v>17154</v>
      </c>
      <c r="B524" s="5" t="s">
        <v>6</v>
      </c>
      <c r="C524" s="5" t="s">
        <v>17</v>
      </c>
      <c r="D524" s="5" t="s">
        <v>475</v>
      </c>
      <c r="E524" s="5" t="s">
        <v>16</v>
      </c>
      <c r="F524" s="5">
        <v>450</v>
      </c>
    </row>
    <row r="525" s="1" customFormat="1" ht="22.5" customHeight="1" spans="1:6">
      <c r="A525" s="5">
        <f>17166</f>
        <v>17166</v>
      </c>
      <c r="B525" s="5" t="s">
        <v>6</v>
      </c>
      <c r="C525" s="5" t="s">
        <v>37</v>
      </c>
      <c r="D525" s="5" t="s">
        <v>476</v>
      </c>
      <c r="E525" s="5" t="s">
        <v>9</v>
      </c>
      <c r="F525" s="5">
        <v>536</v>
      </c>
    </row>
    <row r="526" s="1" customFormat="1" ht="22.5" customHeight="1" spans="1:6">
      <c r="A526" s="5">
        <f>17175</f>
        <v>17175</v>
      </c>
      <c r="B526" s="5" t="s">
        <v>6</v>
      </c>
      <c r="C526" s="5" t="s">
        <v>34</v>
      </c>
      <c r="D526" s="5" t="s">
        <v>477</v>
      </c>
      <c r="E526" s="5" t="s">
        <v>16</v>
      </c>
      <c r="F526" s="5">
        <v>456</v>
      </c>
    </row>
    <row r="527" s="1" customFormat="1" ht="22.5" customHeight="1" spans="1:6">
      <c r="A527" s="5">
        <f>17271</f>
        <v>17271</v>
      </c>
      <c r="B527" s="5" t="s">
        <v>6</v>
      </c>
      <c r="C527" s="5" t="s">
        <v>7</v>
      </c>
      <c r="D527" s="5" t="s">
        <v>394</v>
      </c>
      <c r="E527" s="5" t="s">
        <v>9</v>
      </c>
      <c r="F527" s="5">
        <v>486</v>
      </c>
    </row>
    <row r="528" s="1" customFormat="1" ht="22.5" customHeight="1" spans="1:6">
      <c r="A528" s="5">
        <f>17277</f>
        <v>17277</v>
      </c>
      <c r="B528" s="5" t="s">
        <v>6</v>
      </c>
      <c r="C528" s="5" t="s">
        <v>13</v>
      </c>
      <c r="D528" s="5" t="s">
        <v>478</v>
      </c>
      <c r="E528" s="5" t="s">
        <v>9</v>
      </c>
      <c r="F528" s="5">
        <v>523</v>
      </c>
    </row>
    <row r="529" s="1" customFormat="1" ht="22.5" customHeight="1" spans="1:6">
      <c r="A529" s="5">
        <f>17302</f>
        <v>17302</v>
      </c>
      <c r="B529" s="5" t="s">
        <v>6</v>
      </c>
      <c r="C529" s="5" t="s">
        <v>26</v>
      </c>
      <c r="D529" s="5" t="s">
        <v>479</v>
      </c>
      <c r="E529" s="5" t="s">
        <v>16</v>
      </c>
      <c r="F529" s="5">
        <v>456</v>
      </c>
    </row>
    <row r="530" s="1" customFormat="1" ht="22.5" customHeight="1" spans="1:6">
      <c r="A530" s="5">
        <f>17326</f>
        <v>17326</v>
      </c>
      <c r="B530" s="5" t="s">
        <v>6</v>
      </c>
      <c r="C530" s="5" t="s">
        <v>10</v>
      </c>
      <c r="D530" s="5" t="s">
        <v>480</v>
      </c>
      <c r="E530" s="5" t="s">
        <v>16</v>
      </c>
      <c r="F530" s="5">
        <v>861</v>
      </c>
    </row>
    <row r="531" s="1" customFormat="1" ht="22.5" customHeight="1" spans="1:6">
      <c r="A531" s="5">
        <f>17352</f>
        <v>17352</v>
      </c>
      <c r="B531" s="5" t="s">
        <v>6</v>
      </c>
      <c r="C531" s="5" t="s">
        <v>7</v>
      </c>
      <c r="D531" s="5" t="s">
        <v>481</v>
      </c>
      <c r="E531" s="5" t="s">
        <v>16</v>
      </c>
      <c r="F531" s="5">
        <v>456</v>
      </c>
    </row>
    <row r="532" s="1" customFormat="1" ht="22.5" customHeight="1" spans="1:6">
      <c r="A532" s="5">
        <f>17427</f>
        <v>17427</v>
      </c>
      <c r="B532" s="5" t="s">
        <v>6</v>
      </c>
      <c r="C532" s="5" t="s">
        <v>26</v>
      </c>
      <c r="D532" s="5" t="s">
        <v>482</v>
      </c>
      <c r="E532" s="5" t="s">
        <v>16</v>
      </c>
      <c r="F532" s="5">
        <v>456</v>
      </c>
    </row>
    <row r="533" s="1" customFormat="1" ht="22.5" customHeight="1" spans="1:6">
      <c r="A533" s="5">
        <f>17476</f>
        <v>17476</v>
      </c>
      <c r="B533" s="5" t="s">
        <v>6</v>
      </c>
      <c r="C533" s="5" t="s">
        <v>13</v>
      </c>
      <c r="D533" s="5" t="s">
        <v>483</v>
      </c>
      <c r="E533" s="5" t="s">
        <v>9</v>
      </c>
      <c r="F533" s="5">
        <v>523</v>
      </c>
    </row>
    <row r="534" s="1" customFormat="1" ht="22.5" customHeight="1" spans="1:6">
      <c r="A534" s="5">
        <f>17513</f>
        <v>17513</v>
      </c>
      <c r="B534" s="5" t="s">
        <v>6</v>
      </c>
      <c r="C534" s="5" t="s">
        <v>7</v>
      </c>
      <c r="D534" s="5" t="s">
        <v>484</v>
      </c>
      <c r="E534" s="5" t="s">
        <v>425</v>
      </c>
      <c r="F534" s="5">
        <v>324</v>
      </c>
    </row>
    <row r="535" s="1" customFormat="1" ht="22.5" customHeight="1" spans="1:6">
      <c r="A535" s="5">
        <f>17552</f>
        <v>17552</v>
      </c>
      <c r="B535" s="5" t="s">
        <v>6</v>
      </c>
      <c r="C535" s="5" t="s">
        <v>7</v>
      </c>
      <c r="D535" s="5" t="s">
        <v>485</v>
      </c>
      <c r="E535" s="5" t="s">
        <v>9</v>
      </c>
      <c r="F535" s="5">
        <v>523</v>
      </c>
    </row>
    <row r="536" s="1" customFormat="1" ht="22.5" customHeight="1" spans="1:6">
      <c r="A536" s="5">
        <f>17555</f>
        <v>17555</v>
      </c>
      <c r="B536" s="5" t="s">
        <v>6</v>
      </c>
      <c r="C536" s="5" t="s">
        <v>26</v>
      </c>
      <c r="D536" s="5" t="s">
        <v>486</v>
      </c>
      <c r="E536" s="5" t="s">
        <v>9</v>
      </c>
      <c r="F536" s="5">
        <v>523</v>
      </c>
    </row>
    <row r="537" s="1" customFormat="1" ht="22.5" customHeight="1" spans="1:6">
      <c r="A537" s="5">
        <f>17611</f>
        <v>17611</v>
      </c>
      <c r="B537" s="5" t="s">
        <v>6</v>
      </c>
      <c r="C537" s="5" t="s">
        <v>10</v>
      </c>
      <c r="D537" s="5" t="s">
        <v>487</v>
      </c>
      <c r="E537" s="5" t="s">
        <v>16</v>
      </c>
      <c r="F537" s="5">
        <v>912</v>
      </c>
    </row>
    <row r="538" s="1" customFormat="1" ht="22.5" customHeight="1" spans="1:6">
      <c r="A538" s="5">
        <f>17691</f>
        <v>17691</v>
      </c>
      <c r="B538" s="5" t="s">
        <v>6</v>
      </c>
      <c r="C538" s="5" t="s">
        <v>17</v>
      </c>
      <c r="D538" s="5" t="s">
        <v>48</v>
      </c>
      <c r="E538" s="5" t="s">
        <v>9</v>
      </c>
      <c r="F538" s="5">
        <v>1064</v>
      </c>
    </row>
    <row r="539" s="1" customFormat="1" ht="22.5" customHeight="1" spans="1:6">
      <c r="A539" s="5">
        <f>17695</f>
        <v>17695</v>
      </c>
      <c r="B539" s="5" t="s">
        <v>6</v>
      </c>
      <c r="C539" s="5" t="s">
        <v>26</v>
      </c>
      <c r="D539" s="5" t="s">
        <v>126</v>
      </c>
      <c r="E539" s="5" t="s">
        <v>9</v>
      </c>
      <c r="F539" s="5">
        <v>523</v>
      </c>
    </row>
    <row r="540" s="1" customFormat="1" ht="22.5" customHeight="1" spans="1:6">
      <c r="A540" s="5">
        <f>17787</f>
        <v>17787</v>
      </c>
      <c r="B540" s="5" t="s">
        <v>6</v>
      </c>
      <c r="C540" s="5" t="s">
        <v>19</v>
      </c>
      <c r="D540" s="5" t="s">
        <v>488</v>
      </c>
      <c r="E540" s="5" t="s">
        <v>9</v>
      </c>
      <c r="F540" s="5">
        <v>488</v>
      </c>
    </row>
    <row r="541" s="1" customFormat="1" ht="22.5" customHeight="1" spans="1:6">
      <c r="A541" s="5">
        <f>17875</f>
        <v>17875</v>
      </c>
      <c r="B541" s="5" t="s">
        <v>6</v>
      </c>
      <c r="C541" s="5" t="s">
        <v>19</v>
      </c>
      <c r="D541" s="5" t="s">
        <v>489</v>
      </c>
      <c r="E541" s="5" t="s">
        <v>16</v>
      </c>
      <c r="F541" s="5">
        <v>456</v>
      </c>
    </row>
    <row r="542" s="1" customFormat="1" ht="22.5" customHeight="1" spans="1:6">
      <c r="A542" s="5">
        <f>17950</f>
        <v>17950</v>
      </c>
      <c r="B542" s="5" t="s">
        <v>6</v>
      </c>
      <c r="C542" s="5" t="s">
        <v>10</v>
      </c>
      <c r="D542" s="5" t="s">
        <v>490</v>
      </c>
      <c r="E542" s="5" t="s">
        <v>16</v>
      </c>
      <c r="F542" s="5">
        <v>912</v>
      </c>
    </row>
    <row r="543" s="1" customFormat="1" ht="22.5" customHeight="1" spans="1:6">
      <c r="A543" s="5">
        <f>17952</f>
        <v>17952</v>
      </c>
      <c r="B543" s="5" t="s">
        <v>6</v>
      </c>
      <c r="C543" s="5" t="s">
        <v>7</v>
      </c>
      <c r="D543" s="5" t="s">
        <v>90</v>
      </c>
      <c r="E543" s="5" t="s">
        <v>9</v>
      </c>
      <c r="F543" s="5">
        <v>523</v>
      </c>
    </row>
    <row r="544" s="1" customFormat="1" ht="22.5" customHeight="1" spans="1:6">
      <c r="A544" s="5">
        <f>17967</f>
        <v>17967</v>
      </c>
      <c r="B544" s="5" t="s">
        <v>6</v>
      </c>
      <c r="C544" s="5" t="s">
        <v>17</v>
      </c>
      <c r="D544" s="5" t="s">
        <v>491</v>
      </c>
      <c r="E544" s="5" t="s">
        <v>16</v>
      </c>
      <c r="F544" s="5">
        <v>456</v>
      </c>
    </row>
    <row r="545" s="1" customFormat="1" ht="22.5" customHeight="1" spans="1:6">
      <c r="A545" s="5">
        <f>18005</f>
        <v>18005</v>
      </c>
      <c r="B545" s="5" t="s">
        <v>6</v>
      </c>
      <c r="C545" s="5" t="s">
        <v>7</v>
      </c>
      <c r="D545" s="5" t="s">
        <v>413</v>
      </c>
      <c r="E545" s="5" t="s">
        <v>9</v>
      </c>
      <c r="F545" s="5">
        <v>484</v>
      </c>
    </row>
    <row r="546" s="1" customFormat="1" ht="22.5" customHeight="1" spans="1:6">
      <c r="A546" s="5">
        <f>18013</f>
        <v>18013</v>
      </c>
      <c r="B546" s="5" t="s">
        <v>6</v>
      </c>
      <c r="C546" s="5" t="s">
        <v>26</v>
      </c>
      <c r="D546" s="5" t="s">
        <v>492</v>
      </c>
      <c r="E546" s="5" t="s">
        <v>16</v>
      </c>
      <c r="F546" s="5">
        <v>912</v>
      </c>
    </row>
    <row r="547" s="1" customFormat="1" ht="22.5" customHeight="1" spans="1:6">
      <c r="A547" s="5">
        <f>18022</f>
        <v>18022</v>
      </c>
      <c r="B547" s="5" t="s">
        <v>6</v>
      </c>
      <c r="C547" s="5" t="s">
        <v>7</v>
      </c>
      <c r="D547" s="5" t="s">
        <v>68</v>
      </c>
      <c r="E547" s="5" t="s">
        <v>9</v>
      </c>
      <c r="F547" s="5">
        <v>848</v>
      </c>
    </row>
    <row r="548" s="1" customFormat="1" ht="22.5" customHeight="1" spans="1:6">
      <c r="A548" s="5">
        <f>18056</f>
        <v>18056</v>
      </c>
      <c r="B548" s="5" t="s">
        <v>6</v>
      </c>
      <c r="C548" s="5" t="s">
        <v>7</v>
      </c>
      <c r="D548" s="5" t="s">
        <v>493</v>
      </c>
      <c r="E548" s="5" t="s">
        <v>9</v>
      </c>
      <c r="F548" s="5">
        <v>523</v>
      </c>
    </row>
    <row r="549" s="1" customFormat="1" ht="22.5" customHeight="1" spans="1:6">
      <c r="A549" s="5">
        <f>18061</f>
        <v>18061</v>
      </c>
      <c r="B549" s="5" t="s">
        <v>6</v>
      </c>
      <c r="C549" s="5" t="s">
        <v>34</v>
      </c>
      <c r="D549" s="5" t="s">
        <v>494</v>
      </c>
      <c r="E549" s="5" t="s">
        <v>9</v>
      </c>
      <c r="F549" s="5">
        <v>501</v>
      </c>
    </row>
    <row r="550" s="1" customFormat="1" ht="22.5" customHeight="1" spans="1:6">
      <c r="A550" s="5">
        <f>18072</f>
        <v>18072</v>
      </c>
      <c r="B550" s="5" t="s">
        <v>6</v>
      </c>
      <c r="C550" s="5" t="s">
        <v>13</v>
      </c>
      <c r="D550" s="5" t="s">
        <v>495</v>
      </c>
      <c r="E550" s="5" t="s">
        <v>9</v>
      </c>
      <c r="F550" s="5">
        <v>523</v>
      </c>
    </row>
    <row r="551" s="1" customFormat="1" ht="22.5" customHeight="1" spans="1:6">
      <c r="A551" s="5">
        <f>18107</f>
        <v>18107</v>
      </c>
      <c r="B551" s="5" t="s">
        <v>6</v>
      </c>
      <c r="C551" s="5" t="s">
        <v>10</v>
      </c>
      <c r="D551" s="5" t="s">
        <v>496</v>
      </c>
      <c r="E551" s="5" t="s">
        <v>16</v>
      </c>
      <c r="F551" s="5">
        <v>450</v>
      </c>
    </row>
    <row r="552" s="1" customFormat="1" ht="22.5" customHeight="1" spans="1:6">
      <c r="A552" s="5">
        <f>18186</f>
        <v>18186</v>
      </c>
      <c r="B552" s="5" t="s">
        <v>6</v>
      </c>
      <c r="C552" s="5" t="s">
        <v>10</v>
      </c>
      <c r="D552" s="5" t="s">
        <v>497</v>
      </c>
      <c r="E552" s="5" t="s">
        <v>16</v>
      </c>
      <c r="F552" s="5">
        <v>456</v>
      </c>
    </row>
    <row r="553" s="1" customFormat="1" ht="22.5" customHeight="1" spans="1:6">
      <c r="A553" s="5">
        <f>18216</f>
        <v>18216</v>
      </c>
      <c r="B553" s="5" t="s">
        <v>6</v>
      </c>
      <c r="C553" s="5" t="s">
        <v>17</v>
      </c>
      <c r="D553" s="5" t="s">
        <v>498</v>
      </c>
      <c r="E553" s="5" t="s">
        <v>16</v>
      </c>
      <c r="F553" s="5">
        <v>912</v>
      </c>
    </row>
    <row r="554" s="1" customFormat="1" ht="22.5" customHeight="1" spans="1:6">
      <c r="A554" s="5">
        <f>18231</f>
        <v>18231</v>
      </c>
      <c r="B554" s="5" t="s">
        <v>6</v>
      </c>
      <c r="C554" s="5" t="s">
        <v>7</v>
      </c>
      <c r="D554" s="5" t="s">
        <v>431</v>
      </c>
      <c r="E554" s="5" t="s">
        <v>16</v>
      </c>
      <c r="F554" s="5">
        <v>456</v>
      </c>
    </row>
    <row r="555" s="1" customFormat="1" ht="22.5" customHeight="1" spans="1:6">
      <c r="A555" s="5">
        <f>18252</f>
        <v>18252</v>
      </c>
      <c r="B555" s="5" t="s">
        <v>6</v>
      </c>
      <c r="C555" s="5" t="s">
        <v>19</v>
      </c>
      <c r="D555" s="5" t="s">
        <v>268</v>
      </c>
      <c r="E555" s="5" t="s">
        <v>16</v>
      </c>
      <c r="F555" s="5">
        <v>1386</v>
      </c>
    </row>
    <row r="556" s="1" customFormat="1" ht="22.5" customHeight="1" spans="1:6">
      <c r="A556" s="5">
        <f>18307</f>
        <v>18307</v>
      </c>
      <c r="B556" s="5" t="s">
        <v>6</v>
      </c>
      <c r="C556" s="5" t="s">
        <v>26</v>
      </c>
      <c r="D556" s="5" t="s">
        <v>499</v>
      </c>
      <c r="E556" s="5" t="s">
        <v>9</v>
      </c>
      <c r="F556" s="5">
        <v>523</v>
      </c>
    </row>
    <row r="557" s="1" customFormat="1" ht="22.5" customHeight="1" spans="1:6">
      <c r="A557" s="5">
        <f>18318</f>
        <v>18318</v>
      </c>
      <c r="B557" s="5" t="s">
        <v>6</v>
      </c>
      <c r="C557" s="5" t="s">
        <v>37</v>
      </c>
      <c r="D557" s="5" t="s">
        <v>500</v>
      </c>
      <c r="E557" s="5" t="s">
        <v>9</v>
      </c>
      <c r="F557" s="5">
        <v>517</v>
      </c>
    </row>
    <row r="558" s="1" customFormat="1" ht="22.5" customHeight="1" spans="1:6">
      <c r="A558" s="5">
        <f>18320</f>
        <v>18320</v>
      </c>
      <c r="B558" s="5" t="s">
        <v>6</v>
      </c>
      <c r="C558" s="5" t="s">
        <v>13</v>
      </c>
      <c r="D558" s="5" t="s">
        <v>501</v>
      </c>
      <c r="E558" s="5" t="s">
        <v>16</v>
      </c>
      <c r="F558" s="5">
        <v>456</v>
      </c>
    </row>
    <row r="559" s="1" customFormat="1" ht="22.5" customHeight="1" spans="1:6">
      <c r="A559" s="5">
        <f>18353</f>
        <v>18353</v>
      </c>
      <c r="B559" s="5" t="s">
        <v>6</v>
      </c>
      <c r="C559" s="5" t="s">
        <v>7</v>
      </c>
      <c r="D559" s="5" t="s">
        <v>502</v>
      </c>
      <c r="E559" s="5" t="s">
        <v>9</v>
      </c>
      <c r="F559" s="5">
        <v>523</v>
      </c>
    </row>
    <row r="560" s="1" customFormat="1" ht="22.5" customHeight="1" spans="1:6">
      <c r="A560" s="5">
        <f>18356</f>
        <v>18356</v>
      </c>
      <c r="B560" s="5" t="s">
        <v>6</v>
      </c>
      <c r="C560" s="5" t="s">
        <v>7</v>
      </c>
      <c r="D560" s="5" t="s">
        <v>503</v>
      </c>
      <c r="E560" s="5" t="s">
        <v>9</v>
      </c>
      <c r="F560" s="5">
        <v>501</v>
      </c>
    </row>
    <row r="561" s="1" customFormat="1" ht="22.5" customHeight="1" spans="1:6">
      <c r="A561" s="5">
        <f>18358</f>
        <v>18358</v>
      </c>
      <c r="B561" s="5" t="s">
        <v>6</v>
      </c>
      <c r="C561" s="5" t="s">
        <v>26</v>
      </c>
      <c r="D561" s="5" t="s">
        <v>175</v>
      </c>
      <c r="E561" s="5" t="s">
        <v>9</v>
      </c>
      <c r="F561" s="5">
        <v>523</v>
      </c>
    </row>
    <row r="562" s="1" customFormat="1" ht="22.5" customHeight="1" spans="1:6">
      <c r="A562" s="5">
        <f>18370</f>
        <v>18370</v>
      </c>
      <c r="B562" s="5" t="s">
        <v>6</v>
      </c>
      <c r="C562" s="5" t="s">
        <v>10</v>
      </c>
      <c r="D562" s="5" t="s">
        <v>504</v>
      </c>
      <c r="E562" s="5" t="s">
        <v>16</v>
      </c>
      <c r="F562" s="5">
        <v>1560</v>
      </c>
    </row>
    <row r="563" s="1" customFormat="1" ht="22.5" customHeight="1" spans="1:6">
      <c r="A563" s="5">
        <f>18386</f>
        <v>18386</v>
      </c>
      <c r="B563" s="5" t="s">
        <v>6</v>
      </c>
      <c r="C563" s="5" t="s">
        <v>26</v>
      </c>
      <c r="D563" s="5" t="s">
        <v>505</v>
      </c>
      <c r="E563" s="5" t="s">
        <v>16</v>
      </c>
      <c r="F563" s="5">
        <v>456</v>
      </c>
    </row>
    <row r="564" s="1" customFormat="1" ht="22.5" customHeight="1" spans="1:6">
      <c r="A564" s="5">
        <f>18396</f>
        <v>18396</v>
      </c>
      <c r="B564" s="5" t="s">
        <v>6</v>
      </c>
      <c r="C564" s="5" t="s">
        <v>10</v>
      </c>
      <c r="D564" s="5" t="s">
        <v>91</v>
      </c>
      <c r="E564" s="5" t="s">
        <v>16</v>
      </c>
      <c r="F564" s="5">
        <v>456</v>
      </c>
    </row>
    <row r="565" s="1" customFormat="1" ht="22.5" customHeight="1" spans="1:6">
      <c r="A565" s="5">
        <f>18437</f>
        <v>18437</v>
      </c>
      <c r="B565" s="5" t="s">
        <v>6</v>
      </c>
      <c r="C565" s="5" t="s">
        <v>37</v>
      </c>
      <c r="D565" s="5" t="s">
        <v>321</v>
      </c>
      <c r="E565" s="5" t="s">
        <v>16</v>
      </c>
      <c r="F565" s="5">
        <v>912</v>
      </c>
    </row>
    <row r="566" s="1" customFormat="1" ht="22.5" customHeight="1" spans="1:6">
      <c r="A566" s="5">
        <f>18494</f>
        <v>18494</v>
      </c>
      <c r="B566" s="5" t="s">
        <v>6</v>
      </c>
      <c r="C566" s="5" t="s">
        <v>26</v>
      </c>
      <c r="D566" s="5" t="s">
        <v>506</v>
      </c>
      <c r="E566" s="5" t="s">
        <v>16</v>
      </c>
      <c r="F566" s="5">
        <v>456</v>
      </c>
    </row>
    <row r="567" s="1" customFormat="1" ht="22.5" customHeight="1" spans="1:6">
      <c r="A567" s="5">
        <f>18503</f>
        <v>18503</v>
      </c>
      <c r="B567" s="5" t="s">
        <v>6</v>
      </c>
      <c r="C567" s="5" t="s">
        <v>19</v>
      </c>
      <c r="D567" s="5" t="s">
        <v>507</v>
      </c>
      <c r="E567" s="5" t="s">
        <v>16</v>
      </c>
      <c r="F567" s="5">
        <v>780</v>
      </c>
    </row>
    <row r="568" s="1" customFormat="1" ht="22.5" customHeight="1" spans="1:6">
      <c r="A568" s="5">
        <f>18529</f>
        <v>18529</v>
      </c>
      <c r="B568" s="5" t="s">
        <v>6</v>
      </c>
      <c r="C568" s="5" t="s">
        <v>17</v>
      </c>
      <c r="D568" s="5" t="s">
        <v>363</v>
      </c>
      <c r="E568" s="5" t="s">
        <v>9</v>
      </c>
      <c r="F568" s="5">
        <v>523</v>
      </c>
    </row>
    <row r="569" s="1" customFormat="1" ht="22.5" customHeight="1" spans="1:6">
      <c r="A569" s="5">
        <f>18547</f>
        <v>18547</v>
      </c>
      <c r="B569" s="5" t="s">
        <v>6</v>
      </c>
      <c r="C569" s="5" t="s">
        <v>17</v>
      </c>
      <c r="D569" s="5" t="s">
        <v>508</v>
      </c>
      <c r="E569" s="5" t="s">
        <v>16</v>
      </c>
      <c r="F569" s="5">
        <v>456</v>
      </c>
    </row>
    <row r="570" s="1" customFormat="1" ht="22.5" customHeight="1" spans="1:6">
      <c r="A570" s="5">
        <f>18570</f>
        <v>18570</v>
      </c>
      <c r="B570" s="5" t="s">
        <v>6</v>
      </c>
      <c r="C570" s="5" t="s">
        <v>13</v>
      </c>
      <c r="D570" s="5" t="s">
        <v>481</v>
      </c>
      <c r="E570" s="5" t="s">
        <v>9</v>
      </c>
      <c r="F570" s="5">
        <v>523</v>
      </c>
    </row>
    <row r="571" s="1" customFormat="1" ht="22.5" customHeight="1" spans="1:6">
      <c r="A571" s="5">
        <f>18586</f>
        <v>18586</v>
      </c>
      <c r="B571" s="5" t="s">
        <v>6</v>
      </c>
      <c r="C571" s="5" t="s">
        <v>34</v>
      </c>
      <c r="D571" s="5" t="s">
        <v>509</v>
      </c>
      <c r="E571" s="5" t="s">
        <v>9</v>
      </c>
      <c r="F571" s="5">
        <v>470</v>
      </c>
    </row>
    <row r="572" s="1" customFormat="1" ht="22.5" customHeight="1" spans="1:6">
      <c r="A572" s="5">
        <f>18600</f>
        <v>18600</v>
      </c>
      <c r="B572" s="5" t="s">
        <v>6</v>
      </c>
      <c r="C572" s="5" t="s">
        <v>19</v>
      </c>
      <c r="D572" s="5" t="s">
        <v>510</v>
      </c>
      <c r="E572" s="5" t="s">
        <v>16</v>
      </c>
      <c r="F572" s="5">
        <v>456</v>
      </c>
    </row>
    <row r="573" s="1" customFormat="1" ht="22.5" customHeight="1" spans="1:6">
      <c r="A573" s="5">
        <f>18626</f>
        <v>18626</v>
      </c>
      <c r="B573" s="5" t="s">
        <v>6</v>
      </c>
      <c r="C573" s="5" t="s">
        <v>17</v>
      </c>
      <c r="D573" s="5" t="s">
        <v>511</v>
      </c>
      <c r="E573" s="5" t="s">
        <v>16</v>
      </c>
      <c r="F573" s="5">
        <v>912</v>
      </c>
    </row>
    <row r="574" s="1" customFormat="1" ht="22.5" customHeight="1" spans="1:6">
      <c r="A574" s="5">
        <f>18631</f>
        <v>18631</v>
      </c>
      <c r="B574" s="5" t="s">
        <v>6</v>
      </c>
      <c r="C574" s="5" t="s">
        <v>10</v>
      </c>
      <c r="D574" s="5" t="s">
        <v>105</v>
      </c>
      <c r="E574" s="5" t="s">
        <v>16</v>
      </c>
      <c r="F574" s="5">
        <v>456</v>
      </c>
    </row>
    <row r="575" s="1" customFormat="1" ht="22.5" customHeight="1" spans="1:6">
      <c r="A575" s="5">
        <f>18669</f>
        <v>18669</v>
      </c>
      <c r="B575" s="5" t="s">
        <v>6</v>
      </c>
      <c r="C575" s="5" t="s">
        <v>19</v>
      </c>
      <c r="D575" s="5" t="s">
        <v>109</v>
      </c>
      <c r="E575" s="5" t="s">
        <v>16</v>
      </c>
      <c r="F575" s="5">
        <v>1276</v>
      </c>
    </row>
    <row r="576" s="1" customFormat="1" ht="22.5" customHeight="1" spans="1:6">
      <c r="A576" s="5">
        <f>18705</f>
        <v>18705</v>
      </c>
      <c r="B576" s="5" t="s">
        <v>6</v>
      </c>
      <c r="C576" s="5" t="s">
        <v>19</v>
      </c>
      <c r="D576" s="5" t="s">
        <v>121</v>
      </c>
      <c r="E576" s="5" t="s">
        <v>9</v>
      </c>
      <c r="F576" s="5">
        <v>980</v>
      </c>
    </row>
    <row r="577" s="1" customFormat="1" ht="22.5" customHeight="1" spans="1:6">
      <c r="A577" s="5">
        <f>18729</f>
        <v>18729</v>
      </c>
      <c r="B577" s="5" t="s">
        <v>6</v>
      </c>
      <c r="C577" s="5" t="s">
        <v>26</v>
      </c>
      <c r="D577" s="5" t="s">
        <v>512</v>
      </c>
      <c r="E577" s="5" t="s">
        <v>16</v>
      </c>
      <c r="F577" s="5">
        <v>912</v>
      </c>
    </row>
    <row r="578" s="1" customFormat="1" ht="22.5" customHeight="1" spans="1:6">
      <c r="A578" s="5">
        <f>18751</f>
        <v>18751</v>
      </c>
      <c r="B578" s="5" t="s">
        <v>6</v>
      </c>
      <c r="C578" s="5" t="s">
        <v>7</v>
      </c>
      <c r="D578" s="5" t="s">
        <v>513</v>
      </c>
      <c r="E578" s="5" t="s">
        <v>9</v>
      </c>
      <c r="F578" s="5">
        <v>523</v>
      </c>
    </row>
    <row r="579" s="1" customFormat="1" ht="22.5" customHeight="1" spans="1:6">
      <c r="A579" s="5">
        <f>18756</f>
        <v>18756</v>
      </c>
      <c r="B579" s="5" t="s">
        <v>6</v>
      </c>
      <c r="C579" s="5" t="s">
        <v>13</v>
      </c>
      <c r="D579" s="5" t="s">
        <v>452</v>
      </c>
      <c r="E579" s="5" t="s">
        <v>16</v>
      </c>
      <c r="F579" s="5">
        <v>456</v>
      </c>
    </row>
    <row r="580" s="1" customFormat="1" ht="22.5" customHeight="1" spans="1:6">
      <c r="A580" s="5">
        <f>18811</f>
        <v>18811</v>
      </c>
      <c r="B580" s="5" t="s">
        <v>6</v>
      </c>
      <c r="C580" s="5" t="s">
        <v>10</v>
      </c>
      <c r="D580" s="5" t="s">
        <v>514</v>
      </c>
      <c r="E580" s="5" t="s">
        <v>16</v>
      </c>
      <c r="F580" s="5">
        <v>912</v>
      </c>
    </row>
    <row r="581" s="1" customFormat="1" ht="22.5" customHeight="1" spans="1:6">
      <c r="A581" s="5">
        <f>18883</f>
        <v>18883</v>
      </c>
      <c r="B581" s="5" t="s">
        <v>6</v>
      </c>
      <c r="C581" s="5" t="s">
        <v>34</v>
      </c>
      <c r="D581" s="5" t="s">
        <v>515</v>
      </c>
      <c r="E581" s="5" t="s">
        <v>16</v>
      </c>
      <c r="F581" s="5">
        <v>456</v>
      </c>
    </row>
    <row r="582" s="1" customFormat="1" ht="22.5" customHeight="1" spans="1:6">
      <c r="A582" s="5">
        <f>18927</f>
        <v>18927</v>
      </c>
      <c r="B582" s="5" t="s">
        <v>6</v>
      </c>
      <c r="C582" s="5" t="s">
        <v>13</v>
      </c>
      <c r="D582" s="5" t="s">
        <v>516</v>
      </c>
      <c r="E582" s="5" t="s">
        <v>9</v>
      </c>
      <c r="F582" s="5">
        <v>477</v>
      </c>
    </row>
    <row r="583" s="1" customFormat="1" ht="22.5" customHeight="1" spans="1:6">
      <c r="A583" s="5">
        <f>18935</f>
        <v>18935</v>
      </c>
      <c r="B583" s="5" t="s">
        <v>6</v>
      </c>
      <c r="C583" s="5" t="s">
        <v>26</v>
      </c>
      <c r="D583" s="5" t="s">
        <v>517</v>
      </c>
      <c r="E583" s="5" t="s">
        <v>16</v>
      </c>
      <c r="F583" s="5">
        <v>456</v>
      </c>
    </row>
    <row r="584" s="1" customFormat="1" ht="22.5" customHeight="1" spans="1:6">
      <c r="A584" s="5">
        <f>18951</f>
        <v>18951</v>
      </c>
      <c r="B584" s="5" t="s">
        <v>6</v>
      </c>
      <c r="C584" s="5" t="s">
        <v>10</v>
      </c>
      <c r="D584" s="5" t="s">
        <v>518</v>
      </c>
      <c r="E584" s="5" t="s">
        <v>9</v>
      </c>
      <c r="F584" s="5">
        <v>533</v>
      </c>
    </row>
    <row r="585" s="1" customFormat="1" ht="22.5" customHeight="1" spans="1:6">
      <c r="A585" s="5">
        <f>18973</f>
        <v>18973</v>
      </c>
      <c r="B585" s="5" t="s">
        <v>6</v>
      </c>
      <c r="C585" s="5" t="s">
        <v>34</v>
      </c>
      <c r="D585" s="5" t="s">
        <v>519</v>
      </c>
      <c r="E585" s="5" t="s">
        <v>9</v>
      </c>
      <c r="F585" s="5">
        <v>510</v>
      </c>
    </row>
    <row r="586" s="1" customFormat="1" ht="22.5" customHeight="1" spans="1:6">
      <c r="A586" s="5">
        <f>18977</f>
        <v>18977</v>
      </c>
      <c r="B586" s="5" t="s">
        <v>6</v>
      </c>
      <c r="C586" s="5" t="s">
        <v>13</v>
      </c>
      <c r="D586" s="5" t="s">
        <v>520</v>
      </c>
      <c r="E586" s="5" t="s">
        <v>16</v>
      </c>
      <c r="F586" s="5">
        <v>1695</v>
      </c>
    </row>
    <row r="587" s="1" customFormat="1" ht="22.5" customHeight="1" spans="1:6">
      <c r="A587" s="5">
        <f>18987</f>
        <v>18987</v>
      </c>
      <c r="B587" s="5" t="s">
        <v>6</v>
      </c>
      <c r="C587" s="5" t="s">
        <v>26</v>
      </c>
      <c r="D587" s="5" t="s">
        <v>363</v>
      </c>
      <c r="E587" s="5" t="s">
        <v>16</v>
      </c>
      <c r="F587" s="5">
        <v>456</v>
      </c>
    </row>
    <row r="588" s="1" customFormat="1" ht="22.5" customHeight="1" spans="1:6">
      <c r="A588" s="5">
        <f>19090</f>
        <v>19090</v>
      </c>
      <c r="B588" s="5" t="s">
        <v>6</v>
      </c>
      <c r="C588" s="5" t="s">
        <v>13</v>
      </c>
      <c r="D588" s="5" t="s">
        <v>521</v>
      </c>
      <c r="E588" s="5" t="s">
        <v>9</v>
      </c>
      <c r="F588" s="5">
        <v>456</v>
      </c>
    </row>
    <row r="589" s="1" customFormat="1" ht="22.5" customHeight="1" spans="1:6">
      <c r="A589" s="5">
        <f>19095</f>
        <v>19095</v>
      </c>
      <c r="B589" s="5" t="s">
        <v>6</v>
      </c>
      <c r="C589" s="5" t="s">
        <v>17</v>
      </c>
      <c r="D589" s="5" t="s">
        <v>522</v>
      </c>
      <c r="E589" s="5" t="s">
        <v>16</v>
      </c>
      <c r="F589" s="5">
        <v>456</v>
      </c>
    </row>
    <row r="590" s="1" customFormat="1" ht="22.5" customHeight="1" spans="1:6">
      <c r="A590" s="5">
        <f>19107</f>
        <v>19107</v>
      </c>
      <c r="B590" s="5" t="s">
        <v>6</v>
      </c>
      <c r="C590" s="5" t="s">
        <v>10</v>
      </c>
      <c r="D590" s="5" t="s">
        <v>523</v>
      </c>
      <c r="E590" s="5" t="s">
        <v>9</v>
      </c>
      <c r="F590" s="5">
        <v>1495</v>
      </c>
    </row>
    <row r="591" s="1" customFormat="1" ht="22.5" customHeight="1" spans="1:6">
      <c r="A591" s="5">
        <f>19120</f>
        <v>19120</v>
      </c>
      <c r="B591" s="5" t="s">
        <v>6</v>
      </c>
      <c r="C591" s="5" t="s">
        <v>19</v>
      </c>
      <c r="D591" s="5" t="s">
        <v>524</v>
      </c>
      <c r="E591" s="5" t="s">
        <v>9</v>
      </c>
      <c r="F591" s="5">
        <v>523</v>
      </c>
    </row>
    <row r="592" s="1" customFormat="1" ht="22.5" customHeight="1" spans="1:6">
      <c r="A592" s="5">
        <f>19232</f>
        <v>19232</v>
      </c>
      <c r="B592" s="5" t="s">
        <v>6</v>
      </c>
      <c r="C592" s="5" t="s">
        <v>17</v>
      </c>
      <c r="D592" s="5" t="s">
        <v>51</v>
      </c>
      <c r="E592" s="5" t="s">
        <v>16</v>
      </c>
      <c r="F592" s="5">
        <v>456</v>
      </c>
    </row>
    <row r="593" s="1" customFormat="1" ht="22.5" customHeight="1" spans="1:6">
      <c r="A593" s="5">
        <f>19280</f>
        <v>19280</v>
      </c>
      <c r="B593" s="5" t="s">
        <v>6</v>
      </c>
      <c r="C593" s="5" t="s">
        <v>13</v>
      </c>
      <c r="D593" s="5" t="s">
        <v>525</v>
      </c>
      <c r="E593" s="5" t="s">
        <v>16</v>
      </c>
      <c r="F593" s="5">
        <v>456</v>
      </c>
    </row>
    <row r="594" s="1" customFormat="1" ht="22.5" customHeight="1" spans="1:6">
      <c r="A594" s="5">
        <f>19294</f>
        <v>19294</v>
      </c>
      <c r="B594" s="5" t="s">
        <v>6</v>
      </c>
      <c r="C594" s="5" t="s">
        <v>10</v>
      </c>
      <c r="D594" s="5" t="s">
        <v>304</v>
      </c>
      <c r="E594" s="5" t="s">
        <v>9</v>
      </c>
      <c r="F594" s="5">
        <v>523</v>
      </c>
    </row>
    <row r="595" s="1" customFormat="1" ht="22.5" customHeight="1" spans="1:6">
      <c r="A595" s="5">
        <f>19305</f>
        <v>19305</v>
      </c>
      <c r="B595" s="5" t="s">
        <v>6</v>
      </c>
      <c r="C595" s="5" t="s">
        <v>10</v>
      </c>
      <c r="D595" s="5" t="s">
        <v>526</v>
      </c>
      <c r="E595" s="5" t="s">
        <v>16</v>
      </c>
      <c r="F595" s="5">
        <v>912</v>
      </c>
    </row>
    <row r="596" s="1" customFormat="1" ht="22.5" customHeight="1" spans="1:6">
      <c r="A596" s="5">
        <f>19442</f>
        <v>19442</v>
      </c>
      <c r="B596" s="5" t="s">
        <v>6</v>
      </c>
      <c r="C596" s="5" t="s">
        <v>37</v>
      </c>
      <c r="D596" s="5" t="s">
        <v>212</v>
      </c>
      <c r="E596" s="5" t="s">
        <v>16</v>
      </c>
      <c r="F596" s="5">
        <v>456</v>
      </c>
    </row>
    <row r="597" s="1" customFormat="1" ht="22.5" customHeight="1" spans="1:6">
      <c r="A597" s="5">
        <f>19460</f>
        <v>19460</v>
      </c>
      <c r="B597" s="5" t="s">
        <v>6</v>
      </c>
      <c r="C597" s="5" t="s">
        <v>10</v>
      </c>
      <c r="D597" s="5" t="s">
        <v>30</v>
      </c>
      <c r="E597" s="5" t="s">
        <v>9</v>
      </c>
      <c r="F597" s="5">
        <v>1303</v>
      </c>
    </row>
    <row r="598" s="1" customFormat="1" ht="22.5" customHeight="1" spans="1:6">
      <c r="A598" s="5">
        <f>19525</f>
        <v>19525</v>
      </c>
      <c r="B598" s="5" t="s">
        <v>6</v>
      </c>
      <c r="C598" s="5" t="s">
        <v>137</v>
      </c>
      <c r="D598" s="5" t="s">
        <v>527</v>
      </c>
      <c r="E598" s="5" t="s">
        <v>16</v>
      </c>
      <c r="F598" s="5">
        <v>456</v>
      </c>
    </row>
    <row r="599" s="1" customFormat="1" ht="22.5" customHeight="1" spans="1:6">
      <c r="A599" s="5">
        <f>19537</f>
        <v>19537</v>
      </c>
      <c r="B599" s="5" t="s">
        <v>6</v>
      </c>
      <c r="C599" s="5" t="s">
        <v>37</v>
      </c>
      <c r="D599" s="5" t="s">
        <v>528</v>
      </c>
      <c r="E599" s="5" t="s">
        <v>16</v>
      </c>
      <c r="F599" s="5">
        <v>932</v>
      </c>
    </row>
    <row r="600" s="1" customFormat="1" ht="22.5" customHeight="1" spans="1:6">
      <c r="A600" s="5">
        <f>19608</f>
        <v>19608</v>
      </c>
      <c r="B600" s="5" t="s">
        <v>6</v>
      </c>
      <c r="C600" s="5" t="s">
        <v>37</v>
      </c>
      <c r="D600" s="5" t="s">
        <v>529</v>
      </c>
      <c r="E600" s="5" t="s">
        <v>9</v>
      </c>
      <c r="F600" s="5">
        <v>523</v>
      </c>
    </row>
    <row r="601" s="1" customFormat="1" ht="22.5" customHeight="1" spans="1:6">
      <c r="A601" s="5">
        <f>19720</f>
        <v>19720</v>
      </c>
      <c r="B601" s="5" t="s">
        <v>6</v>
      </c>
      <c r="C601" s="5" t="s">
        <v>17</v>
      </c>
      <c r="D601" s="5" t="s">
        <v>421</v>
      </c>
      <c r="E601" s="5" t="s">
        <v>16</v>
      </c>
      <c r="F601" s="5">
        <v>456</v>
      </c>
    </row>
    <row r="602" s="1" customFormat="1" ht="22.5" customHeight="1" spans="1:6">
      <c r="A602" s="5">
        <f>19723</f>
        <v>19723</v>
      </c>
      <c r="B602" s="5" t="s">
        <v>6</v>
      </c>
      <c r="C602" s="5" t="s">
        <v>26</v>
      </c>
      <c r="D602" s="5" t="s">
        <v>530</v>
      </c>
      <c r="E602" s="5" t="s">
        <v>16</v>
      </c>
      <c r="F602" s="5">
        <v>456</v>
      </c>
    </row>
    <row r="603" s="1" customFormat="1" ht="22.5" customHeight="1" spans="1:6">
      <c r="A603" s="5">
        <f>19735</f>
        <v>19735</v>
      </c>
      <c r="B603" s="5" t="s">
        <v>6</v>
      </c>
      <c r="C603" s="5" t="s">
        <v>17</v>
      </c>
      <c r="D603" s="5" t="s">
        <v>531</v>
      </c>
      <c r="E603" s="5" t="s">
        <v>16</v>
      </c>
      <c r="F603" s="5">
        <v>456</v>
      </c>
    </row>
    <row r="604" s="1" customFormat="1" ht="22.5" customHeight="1" spans="1:6">
      <c r="A604" s="5">
        <f>19751</f>
        <v>19751</v>
      </c>
      <c r="B604" s="5" t="s">
        <v>6</v>
      </c>
      <c r="C604" s="5" t="s">
        <v>10</v>
      </c>
      <c r="D604" s="5" t="s">
        <v>532</v>
      </c>
      <c r="E604" s="5" t="s">
        <v>16</v>
      </c>
      <c r="F604" s="5">
        <v>456</v>
      </c>
    </row>
    <row r="605" s="1" customFormat="1" ht="22.5" customHeight="1" spans="1:6">
      <c r="A605" s="5">
        <f>19837</f>
        <v>19837</v>
      </c>
      <c r="B605" s="5" t="s">
        <v>6</v>
      </c>
      <c r="C605" s="5" t="s">
        <v>13</v>
      </c>
      <c r="D605" s="5" t="s">
        <v>533</v>
      </c>
      <c r="E605" s="5" t="s">
        <v>16</v>
      </c>
      <c r="F605" s="5">
        <v>438</v>
      </c>
    </row>
    <row r="606" s="1" customFormat="1" ht="22.5" customHeight="1" spans="1:6">
      <c r="A606" s="5">
        <f>19845</f>
        <v>19845</v>
      </c>
      <c r="B606" s="5" t="s">
        <v>6</v>
      </c>
      <c r="C606" s="5" t="s">
        <v>34</v>
      </c>
      <c r="D606" s="5" t="s">
        <v>205</v>
      </c>
      <c r="E606" s="5" t="s">
        <v>9</v>
      </c>
      <c r="F606" s="5">
        <v>510</v>
      </c>
    </row>
    <row r="607" s="1" customFormat="1" ht="22.5" customHeight="1" spans="1:6">
      <c r="A607" s="5">
        <f>19887</f>
        <v>19887</v>
      </c>
      <c r="B607" s="5" t="s">
        <v>6</v>
      </c>
      <c r="C607" s="5" t="s">
        <v>17</v>
      </c>
      <c r="D607" s="5" t="s">
        <v>534</v>
      </c>
      <c r="E607" s="5" t="s">
        <v>16</v>
      </c>
      <c r="F607" s="5">
        <v>458</v>
      </c>
    </row>
    <row r="608" s="1" customFormat="1" ht="22.5" customHeight="1" spans="1:6">
      <c r="A608" s="5">
        <f>19922</f>
        <v>19922</v>
      </c>
      <c r="B608" s="5" t="s">
        <v>6</v>
      </c>
      <c r="C608" s="5" t="s">
        <v>7</v>
      </c>
      <c r="D608" s="5" t="s">
        <v>156</v>
      </c>
      <c r="E608" s="5" t="s">
        <v>16</v>
      </c>
      <c r="F608" s="5">
        <v>938</v>
      </c>
    </row>
    <row r="609" s="1" customFormat="1" ht="22.5" customHeight="1" spans="1:6">
      <c r="A609" s="5">
        <f>20007</f>
        <v>20007</v>
      </c>
      <c r="B609" s="5" t="s">
        <v>6</v>
      </c>
      <c r="C609" s="5" t="s">
        <v>13</v>
      </c>
      <c r="D609" s="5" t="s">
        <v>60</v>
      </c>
      <c r="E609" s="5" t="s">
        <v>9</v>
      </c>
      <c r="F609" s="5">
        <v>523</v>
      </c>
    </row>
    <row r="610" s="1" customFormat="1" ht="22.5" customHeight="1" spans="1:6">
      <c r="A610" s="5">
        <f>20019</f>
        <v>20019</v>
      </c>
      <c r="B610" s="5" t="s">
        <v>6</v>
      </c>
      <c r="C610" s="5" t="s">
        <v>19</v>
      </c>
      <c r="D610" s="5" t="s">
        <v>535</v>
      </c>
      <c r="E610" s="5" t="s">
        <v>9</v>
      </c>
      <c r="F610" s="5">
        <v>864</v>
      </c>
    </row>
    <row r="611" s="1" customFormat="1" ht="22.5" customHeight="1" spans="1:6">
      <c r="A611" s="5">
        <f>20031</f>
        <v>20031</v>
      </c>
      <c r="B611" s="5" t="s">
        <v>6</v>
      </c>
      <c r="C611" s="5" t="s">
        <v>10</v>
      </c>
      <c r="D611" s="5" t="s">
        <v>536</v>
      </c>
      <c r="E611" s="5" t="s">
        <v>9</v>
      </c>
      <c r="F611" s="5">
        <v>523</v>
      </c>
    </row>
    <row r="612" s="1" customFormat="1" ht="22.5" customHeight="1" spans="1:6">
      <c r="A612" s="5">
        <f>20090</f>
        <v>20090</v>
      </c>
      <c r="B612" s="5" t="s">
        <v>6</v>
      </c>
      <c r="C612" s="5" t="s">
        <v>34</v>
      </c>
      <c r="D612" s="5" t="s">
        <v>537</v>
      </c>
      <c r="E612" s="5" t="s">
        <v>16</v>
      </c>
      <c r="F612" s="5">
        <v>386</v>
      </c>
    </row>
    <row r="613" s="1" customFormat="1" ht="22.5" customHeight="1" spans="1:6">
      <c r="A613" s="5">
        <f>20091</f>
        <v>20091</v>
      </c>
      <c r="B613" s="5" t="s">
        <v>6</v>
      </c>
      <c r="C613" s="5" t="s">
        <v>7</v>
      </c>
      <c r="D613" s="5" t="s">
        <v>538</v>
      </c>
      <c r="E613" s="5" t="s">
        <v>9</v>
      </c>
      <c r="F613" s="5">
        <v>523</v>
      </c>
    </row>
    <row r="614" s="1" customFormat="1" ht="22.5" customHeight="1" spans="1:6">
      <c r="A614" s="5">
        <f>20094</f>
        <v>20094</v>
      </c>
      <c r="B614" s="5" t="s">
        <v>6</v>
      </c>
      <c r="C614" s="5" t="s">
        <v>10</v>
      </c>
      <c r="D614" s="5" t="s">
        <v>539</v>
      </c>
      <c r="E614" s="5" t="s">
        <v>16</v>
      </c>
      <c r="F614" s="5">
        <v>456</v>
      </c>
    </row>
    <row r="615" s="1" customFormat="1" ht="22.5" customHeight="1" spans="1:6">
      <c r="A615" s="5">
        <f>20115</f>
        <v>20115</v>
      </c>
      <c r="B615" s="5" t="s">
        <v>6</v>
      </c>
      <c r="C615" s="5" t="s">
        <v>10</v>
      </c>
      <c r="D615" s="5" t="s">
        <v>540</v>
      </c>
      <c r="E615" s="5" t="s">
        <v>9</v>
      </c>
      <c r="F615" s="5">
        <v>980</v>
      </c>
    </row>
    <row r="616" s="1" customFormat="1" ht="22.5" customHeight="1" spans="1:6">
      <c r="A616" s="5">
        <f>20236</f>
        <v>20236</v>
      </c>
      <c r="B616" s="5" t="s">
        <v>6</v>
      </c>
      <c r="C616" s="5" t="s">
        <v>7</v>
      </c>
      <c r="D616" s="5" t="s">
        <v>541</v>
      </c>
      <c r="E616" s="5" t="s">
        <v>9</v>
      </c>
      <c r="F616" s="5">
        <v>523</v>
      </c>
    </row>
    <row r="617" s="1" customFormat="1" ht="22.5" customHeight="1" spans="1:6">
      <c r="A617" s="5">
        <f>20248</f>
        <v>20248</v>
      </c>
      <c r="B617" s="5" t="s">
        <v>6</v>
      </c>
      <c r="C617" s="5" t="s">
        <v>34</v>
      </c>
      <c r="D617" s="5" t="s">
        <v>542</v>
      </c>
      <c r="E617" s="5" t="s">
        <v>9</v>
      </c>
      <c r="F617" s="5">
        <v>510</v>
      </c>
    </row>
    <row r="618" s="1" customFormat="1" ht="22.5" customHeight="1" spans="1:6">
      <c r="A618" s="5">
        <f>20257</f>
        <v>20257</v>
      </c>
      <c r="B618" s="5" t="s">
        <v>6</v>
      </c>
      <c r="C618" s="5" t="s">
        <v>7</v>
      </c>
      <c r="D618" s="5" t="s">
        <v>543</v>
      </c>
      <c r="E618" s="5" t="s">
        <v>9</v>
      </c>
      <c r="F618" s="5">
        <v>523</v>
      </c>
    </row>
    <row r="619" s="1" customFormat="1" ht="22.5" customHeight="1" spans="1:6">
      <c r="A619" s="5">
        <f>20335</f>
        <v>20335</v>
      </c>
      <c r="B619" s="5" t="s">
        <v>6</v>
      </c>
      <c r="C619" s="5" t="s">
        <v>37</v>
      </c>
      <c r="D619" s="5" t="s">
        <v>544</v>
      </c>
      <c r="E619" s="5" t="s">
        <v>16</v>
      </c>
      <c r="F619" s="5">
        <v>446</v>
      </c>
    </row>
    <row r="620" s="1" customFormat="1" ht="22.5" customHeight="1" spans="1:6">
      <c r="A620" s="5">
        <f>20346</f>
        <v>20346</v>
      </c>
      <c r="B620" s="5" t="s">
        <v>6</v>
      </c>
      <c r="C620" s="5" t="s">
        <v>13</v>
      </c>
      <c r="D620" s="5" t="s">
        <v>545</v>
      </c>
      <c r="E620" s="5" t="s">
        <v>16</v>
      </c>
      <c r="F620" s="5">
        <v>456</v>
      </c>
    </row>
    <row r="621" s="1" customFormat="1" ht="22.5" customHeight="1" spans="1:6">
      <c r="A621" s="5">
        <f>20437</f>
        <v>20437</v>
      </c>
      <c r="B621" s="5" t="s">
        <v>6</v>
      </c>
      <c r="C621" s="5" t="s">
        <v>17</v>
      </c>
      <c r="D621" s="5" t="s">
        <v>131</v>
      </c>
      <c r="E621" s="5" t="s">
        <v>9</v>
      </c>
      <c r="F621" s="5">
        <v>1014</v>
      </c>
    </row>
    <row r="622" s="1" customFormat="1" ht="22.5" customHeight="1" spans="1:6">
      <c r="A622" s="5">
        <f>20515</f>
        <v>20515</v>
      </c>
      <c r="B622" s="5" t="s">
        <v>6</v>
      </c>
      <c r="C622" s="5" t="s">
        <v>17</v>
      </c>
      <c r="D622" s="5" t="s">
        <v>413</v>
      </c>
      <c r="E622" s="5" t="s">
        <v>16</v>
      </c>
      <c r="F622" s="5">
        <v>952</v>
      </c>
    </row>
    <row r="623" s="1" customFormat="1" ht="22.5" customHeight="1" spans="1:6">
      <c r="A623" s="5">
        <f>20549</f>
        <v>20549</v>
      </c>
      <c r="B623" s="5" t="s">
        <v>6</v>
      </c>
      <c r="C623" s="5" t="s">
        <v>17</v>
      </c>
      <c r="D623" s="5" t="s">
        <v>546</v>
      </c>
      <c r="E623" s="5" t="s">
        <v>16</v>
      </c>
      <c r="F623" s="5">
        <v>912</v>
      </c>
    </row>
    <row r="624" s="1" customFormat="1" ht="22.5" customHeight="1" spans="1:6">
      <c r="A624" s="5">
        <f>20551</f>
        <v>20551</v>
      </c>
      <c r="B624" s="5" t="s">
        <v>6</v>
      </c>
      <c r="C624" s="5" t="s">
        <v>17</v>
      </c>
      <c r="D624" s="5" t="s">
        <v>547</v>
      </c>
      <c r="E624" s="5" t="s">
        <v>16</v>
      </c>
      <c r="F624" s="5">
        <v>456</v>
      </c>
    </row>
    <row r="625" s="1" customFormat="1" ht="22.5" customHeight="1" spans="1:6">
      <c r="A625" s="5">
        <f>20572</f>
        <v>20572</v>
      </c>
      <c r="B625" s="5" t="s">
        <v>6</v>
      </c>
      <c r="C625" s="5" t="s">
        <v>13</v>
      </c>
      <c r="D625" s="5" t="s">
        <v>548</v>
      </c>
      <c r="E625" s="5" t="s">
        <v>9</v>
      </c>
      <c r="F625" s="5">
        <v>521</v>
      </c>
    </row>
    <row r="626" s="1" customFormat="1" ht="22.5" customHeight="1" spans="1:6">
      <c r="A626" s="5">
        <f>20641</f>
        <v>20641</v>
      </c>
      <c r="B626" s="5" t="s">
        <v>6</v>
      </c>
      <c r="C626" s="5" t="s">
        <v>19</v>
      </c>
      <c r="D626" s="5" t="s">
        <v>53</v>
      </c>
      <c r="E626" s="5" t="s">
        <v>9</v>
      </c>
      <c r="F626" s="5">
        <v>501</v>
      </c>
    </row>
    <row r="627" s="1" customFormat="1" ht="22.5" customHeight="1" spans="1:6">
      <c r="A627" s="5">
        <f>20677</f>
        <v>20677</v>
      </c>
      <c r="B627" s="5" t="s">
        <v>6</v>
      </c>
      <c r="C627" s="5" t="s">
        <v>10</v>
      </c>
      <c r="D627" s="5" t="s">
        <v>549</v>
      </c>
      <c r="E627" s="5" t="s">
        <v>9</v>
      </c>
      <c r="F627" s="5">
        <v>523</v>
      </c>
    </row>
    <row r="628" s="1" customFormat="1" ht="22.5" customHeight="1" spans="1:6">
      <c r="A628" s="5">
        <f>20699</f>
        <v>20699</v>
      </c>
      <c r="B628" s="5" t="s">
        <v>6</v>
      </c>
      <c r="C628" s="5" t="s">
        <v>17</v>
      </c>
      <c r="D628" s="5" t="s">
        <v>550</v>
      </c>
      <c r="E628" s="5" t="s">
        <v>9</v>
      </c>
      <c r="F628" s="5">
        <v>980</v>
      </c>
    </row>
    <row r="629" s="1" customFormat="1" ht="22.5" customHeight="1" spans="1:6">
      <c r="A629" s="5">
        <f>20712</f>
        <v>20712</v>
      </c>
      <c r="B629" s="5" t="s">
        <v>6</v>
      </c>
      <c r="C629" s="5" t="s">
        <v>17</v>
      </c>
      <c r="D629" s="5" t="s">
        <v>94</v>
      </c>
      <c r="E629" s="5" t="s">
        <v>16</v>
      </c>
      <c r="F629" s="5">
        <v>436</v>
      </c>
    </row>
    <row r="630" s="1" customFormat="1" ht="22.5" customHeight="1" spans="1:6">
      <c r="A630" s="5">
        <f>20736</f>
        <v>20736</v>
      </c>
      <c r="B630" s="5" t="s">
        <v>6</v>
      </c>
      <c r="C630" s="5" t="s">
        <v>13</v>
      </c>
      <c r="D630" s="5" t="s">
        <v>32</v>
      </c>
      <c r="E630" s="5" t="s">
        <v>16</v>
      </c>
      <c r="F630" s="5">
        <v>456</v>
      </c>
    </row>
    <row r="631" s="1" customFormat="1" ht="22.5" customHeight="1" spans="1:6">
      <c r="A631" s="5">
        <f>20750</f>
        <v>20750</v>
      </c>
      <c r="B631" s="5" t="s">
        <v>6</v>
      </c>
      <c r="C631" s="5" t="s">
        <v>13</v>
      </c>
      <c r="D631" s="5" t="s">
        <v>189</v>
      </c>
      <c r="E631" s="5" t="s">
        <v>16</v>
      </c>
      <c r="F631" s="5">
        <v>456</v>
      </c>
    </row>
    <row r="632" s="1" customFormat="1" ht="22.5" customHeight="1" spans="1:6">
      <c r="A632" s="5">
        <f>20783</f>
        <v>20783</v>
      </c>
      <c r="B632" s="5" t="s">
        <v>6</v>
      </c>
      <c r="C632" s="5" t="s">
        <v>37</v>
      </c>
      <c r="D632" s="5" t="s">
        <v>202</v>
      </c>
      <c r="E632" s="5" t="s">
        <v>16</v>
      </c>
      <c r="F632" s="5">
        <v>456</v>
      </c>
    </row>
    <row r="633" s="1" customFormat="1" ht="22.5" customHeight="1" spans="1:6">
      <c r="A633" s="5">
        <f>20806</f>
        <v>20806</v>
      </c>
      <c r="B633" s="5" t="s">
        <v>6</v>
      </c>
      <c r="C633" s="5" t="s">
        <v>26</v>
      </c>
      <c r="D633" s="5" t="s">
        <v>551</v>
      </c>
      <c r="E633" s="5" t="s">
        <v>9</v>
      </c>
      <c r="F633" s="5">
        <v>523</v>
      </c>
    </row>
    <row r="634" s="1" customFormat="1" ht="22.5" customHeight="1" spans="1:6">
      <c r="A634" s="5">
        <f>20843</f>
        <v>20843</v>
      </c>
      <c r="B634" s="5" t="s">
        <v>6</v>
      </c>
      <c r="C634" s="5" t="s">
        <v>17</v>
      </c>
      <c r="D634" s="5" t="s">
        <v>299</v>
      </c>
      <c r="E634" s="5" t="s">
        <v>9</v>
      </c>
      <c r="F634" s="5">
        <v>523</v>
      </c>
    </row>
    <row r="635" s="1" customFormat="1" ht="22.5" customHeight="1" spans="1:6">
      <c r="A635" s="5">
        <f>20896</f>
        <v>20896</v>
      </c>
      <c r="B635" s="5" t="s">
        <v>6</v>
      </c>
      <c r="C635" s="5" t="s">
        <v>10</v>
      </c>
      <c r="D635" s="5" t="s">
        <v>189</v>
      </c>
      <c r="E635" s="5" t="s">
        <v>9</v>
      </c>
      <c r="F635" s="5">
        <v>523</v>
      </c>
    </row>
    <row r="636" s="1" customFormat="1" ht="22.5" customHeight="1" spans="1:6">
      <c r="A636" s="5">
        <f>20907</f>
        <v>20907</v>
      </c>
      <c r="B636" s="5" t="s">
        <v>6</v>
      </c>
      <c r="C636" s="5" t="s">
        <v>26</v>
      </c>
      <c r="D636" s="5" t="s">
        <v>205</v>
      </c>
      <c r="E636" s="5" t="s">
        <v>16</v>
      </c>
      <c r="F636" s="5">
        <v>456</v>
      </c>
    </row>
    <row r="637" s="1" customFormat="1" ht="22.5" customHeight="1" spans="1:6">
      <c r="A637" s="5">
        <f>20908</f>
        <v>20908</v>
      </c>
      <c r="B637" s="5" t="s">
        <v>6</v>
      </c>
      <c r="C637" s="5" t="s">
        <v>26</v>
      </c>
      <c r="D637" s="5" t="s">
        <v>552</v>
      </c>
      <c r="E637" s="5" t="s">
        <v>16</v>
      </c>
      <c r="F637" s="5">
        <v>912</v>
      </c>
    </row>
    <row r="638" s="1" customFormat="1" ht="22.5" customHeight="1" spans="1:6">
      <c r="A638" s="5">
        <f>20921</f>
        <v>20921</v>
      </c>
      <c r="B638" s="5" t="s">
        <v>6</v>
      </c>
      <c r="C638" s="5" t="s">
        <v>10</v>
      </c>
      <c r="D638" s="5" t="s">
        <v>553</v>
      </c>
      <c r="E638" s="5" t="s">
        <v>16</v>
      </c>
      <c r="F638" s="5">
        <v>456</v>
      </c>
    </row>
    <row r="639" s="1" customFormat="1" ht="22.5" customHeight="1" spans="1:6">
      <c r="A639" s="5">
        <f>20932</f>
        <v>20932</v>
      </c>
      <c r="B639" s="5" t="s">
        <v>6</v>
      </c>
      <c r="C639" s="5" t="s">
        <v>26</v>
      </c>
      <c r="D639" s="5" t="s">
        <v>554</v>
      </c>
      <c r="E639" s="5" t="s">
        <v>9</v>
      </c>
      <c r="F639" s="5">
        <v>523</v>
      </c>
    </row>
    <row r="640" s="1" customFormat="1" ht="22.5" customHeight="1" spans="1:6">
      <c r="A640" s="5">
        <f>20947</f>
        <v>20947</v>
      </c>
      <c r="B640" s="5" t="s">
        <v>6</v>
      </c>
      <c r="C640" s="5" t="s">
        <v>17</v>
      </c>
      <c r="D640" s="5" t="s">
        <v>555</v>
      </c>
      <c r="E640" s="5" t="s">
        <v>9</v>
      </c>
      <c r="F640" s="5">
        <v>523</v>
      </c>
    </row>
    <row r="641" s="1" customFormat="1" ht="22.5" customHeight="1" spans="1:6">
      <c r="A641" s="5">
        <f>20956</f>
        <v>20956</v>
      </c>
      <c r="B641" s="5" t="s">
        <v>6</v>
      </c>
      <c r="C641" s="5" t="s">
        <v>37</v>
      </c>
      <c r="D641" s="5" t="s">
        <v>239</v>
      </c>
      <c r="E641" s="5" t="s">
        <v>425</v>
      </c>
      <c r="F641" s="5">
        <v>376</v>
      </c>
    </row>
    <row r="642" s="1" customFormat="1" ht="22.5" customHeight="1" spans="1:6">
      <c r="A642" s="5">
        <f>21017</f>
        <v>21017</v>
      </c>
      <c r="B642" s="5" t="s">
        <v>6</v>
      </c>
      <c r="C642" s="5" t="s">
        <v>10</v>
      </c>
      <c r="D642" s="5" t="s">
        <v>109</v>
      </c>
      <c r="E642" s="5" t="s">
        <v>16</v>
      </c>
      <c r="F642" s="5">
        <v>780</v>
      </c>
    </row>
    <row r="643" s="1" customFormat="1" ht="22.5" customHeight="1" spans="1:6">
      <c r="A643" s="5">
        <f>21035</f>
        <v>21035</v>
      </c>
      <c r="B643" s="5" t="s">
        <v>6</v>
      </c>
      <c r="C643" s="5" t="s">
        <v>7</v>
      </c>
      <c r="D643" s="5" t="s">
        <v>556</v>
      </c>
      <c r="E643" s="5" t="s">
        <v>16</v>
      </c>
      <c r="F643" s="5">
        <v>488</v>
      </c>
    </row>
    <row r="644" s="1" customFormat="1" ht="22.5" customHeight="1" spans="1:6">
      <c r="A644" s="5">
        <f>21046</f>
        <v>21046</v>
      </c>
      <c r="B644" s="5" t="s">
        <v>6</v>
      </c>
      <c r="C644" s="5" t="s">
        <v>7</v>
      </c>
      <c r="D644" s="5" t="s">
        <v>557</v>
      </c>
      <c r="E644" s="5" t="s">
        <v>9</v>
      </c>
      <c r="F644" s="5">
        <v>523</v>
      </c>
    </row>
    <row r="645" s="1" customFormat="1" ht="22.5" customHeight="1" spans="1:6">
      <c r="A645" s="5">
        <f>21058</f>
        <v>21058</v>
      </c>
      <c r="B645" s="5" t="s">
        <v>6</v>
      </c>
      <c r="C645" s="5" t="s">
        <v>10</v>
      </c>
      <c r="D645" s="5" t="s">
        <v>558</v>
      </c>
      <c r="E645" s="5" t="s">
        <v>9</v>
      </c>
      <c r="F645" s="5">
        <v>523</v>
      </c>
    </row>
    <row r="646" s="1" customFormat="1" ht="22.5" customHeight="1" spans="1:6">
      <c r="A646" s="5">
        <f>21074</f>
        <v>21074</v>
      </c>
      <c r="B646" s="5" t="s">
        <v>6</v>
      </c>
      <c r="C646" s="5" t="s">
        <v>17</v>
      </c>
      <c r="D646" s="5" t="s">
        <v>136</v>
      </c>
      <c r="E646" s="5" t="s">
        <v>9</v>
      </c>
      <c r="F646" s="5">
        <v>455</v>
      </c>
    </row>
    <row r="647" s="1" customFormat="1" ht="22.5" customHeight="1" spans="1:6">
      <c r="A647" s="5">
        <f>21096</f>
        <v>21096</v>
      </c>
      <c r="B647" s="5" t="s">
        <v>6</v>
      </c>
      <c r="C647" s="5" t="s">
        <v>17</v>
      </c>
      <c r="D647" s="5" t="s">
        <v>559</v>
      </c>
      <c r="E647" s="5" t="s">
        <v>16</v>
      </c>
      <c r="F647" s="5">
        <v>446</v>
      </c>
    </row>
    <row r="648" s="1" customFormat="1" ht="22.5" customHeight="1" spans="1:6">
      <c r="A648" s="5">
        <f>21097</f>
        <v>21097</v>
      </c>
      <c r="B648" s="5" t="s">
        <v>6</v>
      </c>
      <c r="C648" s="5" t="s">
        <v>7</v>
      </c>
      <c r="D648" s="5" t="s">
        <v>560</v>
      </c>
      <c r="E648" s="5" t="s">
        <v>9</v>
      </c>
      <c r="F648" s="5">
        <v>523</v>
      </c>
    </row>
    <row r="649" s="1" customFormat="1" ht="22.5" customHeight="1" spans="1:6">
      <c r="A649" s="5">
        <f>21156</f>
        <v>21156</v>
      </c>
      <c r="B649" s="5" t="s">
        <v>6</v>
      </c>
      <c r="C649" s="5" t="s">
        <v>34</v>
      </c>
      <c r="D649" s="5" t="s">
        <v>304</v>
      </c>
      <c r="E649" s="5" t="s">
        <v>16</v>
      </c>
      <c r="F649" s="5">
        <v>414</v>
      </c>
    </row>
    <row r="650" s="1" customFormat="1" ht="22.5" customHeight="1" spans="1:6">
      <c r="A650" s="5">
        <f>21240</f>
        <v>21240</v>
      </c>
      <c r="B650" s="5" t="s">
        <v>6</v>
      </c>
      <c r="C650" s="5" t="s">
        <v>10</v>
      </c>
      <c r="D650" s="5" t="s">
        <v>561</v>
      </c>
      <c r="E650" s="5" t="s">
        <v>9</v>
      </c>
      <c r="F650" s="5">
        <v>523</v>
      </c>
    </row>
    <row r="651" s="1" customFormat="1" ht="22.5" customHeight="1" spans="1:6">
      <c r="A651" s="5">
        <f>21281</f>
        <v>21281</v>
      </c>
      <c r="B651" s="5" t="s">
        <v>6</v>
      </c>
      <c r="C651" s="5" t="s">
        <v>10</v>
      </c>
      <c r="D651" s="5" t="s">
        <v>562</v>
      </c>
      <c r="E651" s="5" t="s">
        <v>16</v>
      </c>
      <c r="F651" s="5">
        <v>456</v>
      </c>
    </row>
    <row r="652" s="1" customFormat="1" ht="22.5" customHeight="1" spans="1:6">
      <c r="A652" s="5">
        <f>21353</f>
        <v>21353</v>
      </c>
      <c r="B652" s="5" t="s">
        <v>6</v>
      </c>
      <c r="C652" s="5" t="s">
        <v>7</v>
      </c>
      <c r="D652" s="5" t="s">
        <v>156</v>
      </c>
      <c r="E652" s="5" t="s">
        <v>9</v>
      </c>
      <c r="F652" s="5">
        <v>475</v>
      </c>
    </row>
    <row r="653" s="1" customFormat="1" ht="22.5" customHeight="1" spans="1:6">
      <c r="A653" s="5">
        <f>21360</f>
        <v>21360</v>
      </c>
      <c r="B653" s="5" t="s">
        <v>6</v>
      </c>
      <c r="C653" s="5" t="s">
        <v>26</v>
      </c>
      <c r="D653" s="5" t="s">
        <v>330</v>
      </c>
      <c r="E653" s="5" t="s">
        <v>9</v>
      </c>
      <c r="F653" s="5">
        <v>523</v>
      </c>
    </row>
    <row r="654" s="1" customFormat="1" ht="22.5" customHeight="1" spans="1:6">
      <c r="A654" s="5">
        <f>21476</f>
        <v>21476</v>
      </c>
      <c r="B654" s="5" t="s">
        <v>6</v>
      </c>
      <c r="C654" s="5" t="s">
        <v>26</v>
      </c>
      <c r="D654" s="5" t="s">
        <v>563</v>
      </c>
      <c r="E654" s="5" t="s">
        <v>16</v>
      </c>
      <c r="F654" s="5">
        <v>456</v>
      </c>
    </row>
    <row r="655" s="1" customFormat="1" ht="22.5" customHeight="1" spans="1:6">
      <c r="A655" s="5">
        <f>21488</f>
        <v>21488</v>
      </c>
      <c r="B655" s="5" t="s">
        <v>6</v>
      </c>
      <c r="C655" s="5" t="s">
        <v>37</v>
      </c>
      <c r="D655" s="5" t="s">
        <v>564</v>
      </c>
      <c r="E655" s="5" t="s">
        <v>9</v>
      </c>
      <c r="F655" s="5">
        <v>523</v>
      </c>
    </row>
    <row r="656" s="1" customFormat="1" ht="22.5" customHeight="1" spans="1:6">
      <c r="A656" s="5">
        <f>21515</f>
        <v>21515</v>
      </c>
      <c r="B656" s="5" t="s">
        <v>6</v>
      </c>
      <c r="C656" s="5" t="s">
        <v>26</v>
      </c>
      <c r="D656" s="5" t="s">
        <v>98</v>
      </c>
      <c r="E656" s="5" t="s">
        <v>9</v>
      </c>
      <c r="F656" s="5">
        <v>523</v>
      </c>
    </row>
    <row r="657" s="1" customFormat="1" ht="22.5" customHeight="1" spans="1:6">
      <c r="A657" s="5">
        <f>21550</f>
        <v>21550</v>
      </c>
      <c r="B657" s="5" t="s">
        <v>6</v>
      </c>
      <c r="C657" s="5" t="s">
        <v>13</v>
      </c>
      <c r="D657" s="5" t="s">
        <v>565</v>
      </c>
      <c r="E657" s="5" t="s">
        <v>16</v>
      </c>
      <c r="F657" s="5">
        <v>456</v>
      </c>
    </row>
    <row r="658" s="1" customFormat="1" ht="22.5" customHeight="1" spans="1:6">
      <c r="A658" s="5">
        <f>21596</f>
        <v>21596</v>
      </c>
      <c r="B658" s="5" t="s">
        <v>6</v>
      </c>
      <c r="C658" s="5" t="s">
        <v>26</v>
      </c>
      <c r="D658" s="5" t="s">
        <v>566</v>
      </c>
      <c r="E658" s="5" t="s">
        <v>9</v>
      </c>
      <c r="F658" s="5">
        <v>523</v>
      </c>
    </row>
    <row r="659" s="1" customFormat="1" ht="22.5" customHeight="1" spans="1:6">
      <c r="A659" s="5">
        <f>21603</f>
        <v>21603</v>
      </c>
      <c r="B659" s="5" t="s">
        <v>6</v>
      </c>
      <c r="C659" s="5" t="s">
        <v>13</v>
      </c>
      <c r="D659" s="5" t="s">
        <v>567</v>
      </c>
      <c r="E659" s="5" t="s">
        <v>9</v>
      </c>
      <c r="F659" s="5">
        <v>523</v>
      </c>
    </row>
    <row r="660" s="1" customFormat="1" ht="22.5" customHeight="1" spans="1:6">
      <c r="A660" s="5">
        <f>21650</f>
        <v>21650</v>
      </c>
      <c r="B660" s="5" t="s">
        <v>6</v>
      </c>
      <c r="C660" s="5" t="s">
        <v>34</v>
      </c>
      <c r="D660" s="5" t="s">
        <v>568</v>
      </c>
      <c r="E660" s="5" t="s">
        <v>16</v>
      </c>
      <c r="F660" s="5">
        <v>458</v>
      </c>
    </row>
    <row r="661" s="1" customFormat="1" ht="22.5" customHeight="1" spans="1:6">
      <c r="A661" s="5">
        <f>21676</f>
        <v>21676</v>
      </c>
      <c r="B661" s="5" t="s">
        <v>6</v>
      </c>
      <c r="C661" s="5" t="s">
        <v>17</v>
      </c>
      <c r="D661" s="5" t="s">
        <v>569</v>
      </c>
      <c r="E661" s="5" t="s">
        <v>9</v>
      </c>
      <c r="F661" s="5">
        <v>470</v>
      </c>
    </row>
    <row r="662" s="1" customFormat="1" ht="22.5" customHeight="1" spans="1:6">
      <c r="A662" s="5">
        <f>21677</f>
        <v>21677</v>
      </c>
      <c r="B662" s="5" t="s">
        <v>6</v>
      </c>
      <c r="C662" s="5" t="s">
        <v>37</v>
      </c>
      <c r="D662" s="5" t="s">
        <v>570</v>
      </c>
      <c r="E662" s="5" t="s">
        <v>9</v>
      </c>
      <c r="F662" s="5">
        <v>533</v>
      </c>
    </row>
    <row r="663" s="1" customFormat="1" ht="22.5" customHeight="1" spans="1:6">
      <c r="A663" s="5">
        <f>21744</f>
        <v>21744</v>
      </c>
      <c r="B663" s="5" t="s">
        <v>6</v>
      </c>
      <c r="C663" s="5" t="s">
        <v>7</v>
      </c>
      <c r="D663" s="5" t="s">
        <v>571</v>
      </c>
      <c r="E663" s="5" t="s">
        <v>9</v>
      </c>
      <c r="F663" s="5">
        <v>523</v>
      </c>
    </row>
    <row r="664" s="1" customFormat="1" ht="22.5" customHeight="1" spans="1:6">
      <c r="A664" s="5">
        <f>21818</f>
        <v>21818</v>
      </c>
      <c r="B664" s="5" t="s">
        <v>6</v>
      </c>
      <c r="C664" s="5" t="s">
        <v>10</v>
      </c>
      <c r="D664" s="5" t="s">
        <v>150</v>
      </c>
      <c r="E664" s="5" t="s">
        <v>16</v>
      </c>
      <c r="F664" s="5">
        <v>456</v>
      </c>
    </row>
    <row r="665" s="1" customFormat="1" ht="22.5" customHeight="1" spans="1:6">
      <c r="A665" s="5">
        <f>21853</f>
        <v>21853</v>
      </c>
      <c r="B665" s="5" t="s">
        <v>6</v>
      </c>
      <c r="C665" s="5" t="s">
        <v>10</v>
      </c>
      <c r="D665" s="5" t="s">
        <v>572</v>
      </c>
      <c r="E665" s="5" t="s">
        <v>16</v>
      </c>
      <c r="F665" s="5">
        <v>476</v>
      </c>
    </row>
    <row r="666" s="1" customFormat="1" ht="22.5" customHeight="1" spans="1:6">
      <c r="A666" s="5">
        <f>21872</f>
        <v>21872</v>
      </c>
      <c r="B666" s="5" t="s">
        <v>6</v>
      </c>
      <c r="C666" s="5" t="s">
        <v>13</v>
      </c>
      <c r="D666" s="5" t="s">
        <v>573</v>
      </c>
      <c r="E666" s="5" t="s">
        <v>9</v>
      </c>
      <c r="F666" s="5">
        <v>523</v>
      </c>
    </row>
    <row r="667" s="1" customFormat="1" ht="22.5" customHeight="1" spans="1:6">
      <c r="A667" s="5">
        <f>21921</f>
        <v>21921</v>
      </c>
      <c r="B667" s="5" t="s">
        <v>6</v>
      </c>
      <c r="C667" s="5" t="s">
        <v>7</v>
      </c>
      <c r="D667" s="5" t="s">
        <v>574</v>
      </c>
      <c r="E667" s="5" t="s">
        <v>16</v>
      </c>
      <c r="F667" s="5">
        <v>456</v>
      </c>
    </row>
    <row r="668" s="1" customFormat="1" ht="22.5" customHeight="1" spans="1:6">
      <c r="A668" s="5">
        <f>21950</f>
        <v>21950</v>
      </c>
      <c r="B668" s="5" t="s">
        <v>6</v>
      </c>
      <c r="C668" s="5" t="s">
        <v>17</v>
      </c>
      <c r="D668" s="5" t="s">
        <v>384</v>
      </c>
      <c r="E668" s="5" t="s">
        <v>16</v>
      </c>
      <c r="F668" s="5">
        <v>456</v>
      </c>
    </row>
    <row r="669" s="1" customFormat="1" ht="22.5" customHeight="1" spans="1:6">
      <c r="A669" s="5">
        <f>21972</f>
        <v>21972</v>
      </c>
      <c r="B669" s="5" t="s">
        <v>6</v>
      </c>
      <c r="C669" s="5" t="s">
        <v>17</v>
      </c>
      <c r="D669" s="5" t="s">
        <v>575</v>
      </c>
      <c r="E669" s="5" t="s">
        <v>16</v>
      </c>
      <c r="F669" s="5">
        <v>456</v>
      </c>
    </row>
    <row r="670" s="1" customFormat="1" ht="22.5" customHeight="1" spans="1:6">
      <c r="A670" s="5">
        <f>22051</f>
        <v>22051</v>
      </c>
      <c r="B670" s="5" t="s">
        <v>6</v>
      </c>
      <c r="C670" s="5" t="s">
        <v>17</v>
      </c>
      <c r="D670" s="5" t="s">
        <v>576</v>
      </c>
      <c r="E670" s="5" t="s">
        <v>16</v>
      </c>
      <c r="F670" s="5">
        <v>446</v>
      </c>
    </row>
    <row r="671" s="1" customFormat="1" ht="22.5" customHeight="1" spans="1:6">
      <c r="A671" s="5">
        <f>22081</f>
        <v>22081</v>
      </c>
      <c r="B671" s="5" t="s">
        <v>6</v>
      </c>
      <c r="C671" s="5" t="s">
        <v>13</v>
      </c>
      <c r="D671" s="5" t="s">
        <v>577</v>
      </c>
      <c r="E671" s="5" t="s">
        <v>9</v>
      </c>
      <c r="F671" s="5">
        <v>523</v>
      </c>
    </row>
    <row r="672" s="1" customFormat="1" ht="22.5" customHeight="1" spans="1:6">
      <c r="A672" s="5">
        <f>22119</f>
        <v>22119</v>
      </c>
      <c r="B672" s="5" t="s">
        <v>6</v>
      </c>
      <c r="C672" s="5" t="s">
        <v>13</v>
      </c>
      <c r="D672" s="5" t="s">
        <v>30</v>
      </c>
      <c r="E672" s="5" t="s">
        <v>16</v>
      </c>
      <c r="F672" s="5">
        <v>446</v>
      </c>
    </row>
    <row r="673" s="1" customFormat="1" ht="22.5" customHeight="1" spans="1:6">
      <c r="A673" s="5">
        <f>22133</f>
        <v>22133</v>
      </c>
      <c r="B673" s="5" t="s">
        <v>6</v>
      </c>
      <c r="C673" s="5" t="s">
        <v>10</v>
      </c>
      <c r="D673" s="5" t="s">
        <v>540</v>
      </c>
      <c r="E673" s="5" t="s">
        <v>16</v>
      </c>
      <c r="F673" s="5">
        <v>912</v>
      </c>
    </row>
    <row r="674" s="1" customFormat="1" ht="22.5" customHeight="1" spans="1:6">
      <c r="A674" s="5">
        <f>22211</f>
        <v>22211</v>
      </c>
      <c r="B674" s="5" t="s">
        <v>6</v>
      </c>
      <c r="C674" s="5" t="s">
        <v>26</v>
      </c>
      <c r="D674" s="5" t="s">
        <v>578</v>
      </c>
      <c r="E674" s="5" t="s">
        <v>9</v>
      </c>
      <c r="F674" s="5">
        <v>523</v>
      </c>
    </row>
    <row r="675" s="1" customFormat="1" ht="22.5" customHeight="1" spans="1:6">
      <c r="A675" s="5">
        <f>22258</f>
        <v>22258</v>
      </c>
      <c r="B675" s="5" t="s">
        <v>6</v>
      </c>
      <c r="C675" s="5" t="s">
        <v>19</v>
      </c>
      <c r="D675" s="5" t="s">
        <v>579</v>
      </c>
      <c r="E675" s="5" t="s">
        <v>16</v>
      </c>
      <c r="F675" s="5">
        <v>456</v>
      </c>
    </row>
    <row r="676" s="1" customFormat="1" ht="22.5" customHeight="1" spans="1:6">
      <c r="A676" s="5">
        <f>22289</f>
        <v>22289</v>
      </c>
      <c r="B676" s="5" t="s">
        <v>6</v>
      </c>
      <c r="C676" s="5" t="s">
        <v>10</v>
      </c>
      <c r="D676" s="5" t="s">
        <v>304</v>
      </c>
      <c r="E676" s="5" t="s">
        <v>9</v>
      </c>
      <c r="F676" s="5">
        <v>523</v>
      </c>
    </row>
    <row r="677" s="1" customFormat="1" ht="22.5" customHeight="1" spans="1:6">
      <c r="A677" s="5">
        <f>22300</f>
        <v>22300</v>
      </c>
      <c r="B677" s="5" t="s">
        <v>6</v>
      </c>
      <c r="C677" s="5" t="s">
        <v>10</v>
      </c>
      <c r="D677" s="5" t="s">
        <v>580</v>
      </c>
      <c r="E677" s="5" t="s">
        <v>16</v>
      </c>
      <c r="F677" s="5">
        <v>912</v>
      </c>
    </row>
    <row r="678" s="1" customFormat="1" ht="22.5" customHeight="1" spans="1:6">
      <c r="A678" s="5">
        <f>22315</f>
        <v>22315</v>
      </c>
      <c r="B678" s="5" t="s">
        <v>6</v>
      </c>
      <c r="C678" s="5" t="s">
        <v>10</v>
      </c>
      <c r="D678" s="5" t="s">
        <v>252</v>
      </c>
      <c r="E678" s="5" t="s">
        <v>16</v>
      </c>
      <c r="F678" s="5">
        <v>456</v>
      </c>
    </row>
    <row r="679" s="1" customFormat="1" ht="22.5" customHeight="1" spans="1:6">
      <c r="A679" s="5">
        <f>22322</f>
        <v>22322</v>
      </c>
      <c r="B679" s="5" t="s">
        <v>6</v>
      </c>
      <c r="C679" s="5" t="s">
        <v>26</v>
      </c>
      <c r="D679" s="5" t="s">
        <v>581</v>
      </c>
      <c r="E679" s="5" t="s">
        <v>9</v>
      </c>
      <c r="F679" s="5">
        <v>523</v>
      </c>
    </row>
    <row r="680" s="1" customFormat="1" ht="22.5" customHeight="1" spans="1:6">
      <c r="A680" s="5">
        <f>22394</f>
        <v>22394</v>
      </c>
      <c r="B680" s="5" t="s">
        <v>6</v>
      </c>
      <c r="C680" s="5" t="s">
        <v>19</v>
      </c>
      <c r="D680" s="5" t="s">
        <v>582</v>
      </c>
      <c r="E680" s="5" t="s">
        <v>9</v>
      </c>
      <c r="F680" s="5">
        <v>1759</v>
      </c>
    </row>
    <row r="681" s="1" customFormat="1" ht="22.5" customHeight="1" spans="1:6">
      <c r="A681" s="5">
        <f>22566</f>
        <v>22566</v>
      </c>
      <c r="B681" s="5" t="s">
        <v>6</v>
      </c>
      <c r="C681" s="5" t="s">
        <v>7</v>
      </c>
      <c r="D681" s="5" t="s">
        <v>64</v>
      </c>
      <c r="E681" s="5" t="s">
        <v>16</v>
      </c>
      <c r="F681" s="5">
        <v>456</v>
      </c>
    </row>
    <row r="682" s="1" customFormat="1" ht="22.5" customHeight="1" spans="1:6">
      <c r="A682" s="5">
        <f>22578</f>
        <v>22578</v>
      </c>
      <c r="B682" s="5" t="s">
        <v>6</v>
      </c>
      <c r="C682" s="5" t="s">
        <v>26</v>
      </c>
      <c r="D682" s="5" t="s">
        <v>583</v>
      </c>
      <c r="E682" s="5" t="s">
        <v>16</v>
      </c>
      <c r="F682" s="5">
        <v>456</v>
      </c>
    </row>
    <row r="683" s="1" customFormat="1" ht="22.5" customHeight="1" spans="1:6">
      <c r="A683" s="5">
        <f>22586</f>
        <v>22586</v>
      </c>
      <c r="B683" s="5" t="s">
        <v>6</v>
      </c>
      <c r="C683" s="5" t="s">
        <v>7</v>
      </c>
      <c r="D683" s="5" t="s">
        <v>181</v>
      </c>
      <c r="E683" s="5" t="s">
        <v>9</v>
      </c>
      <c r="F683" s="5">
        <v>523</v>
      </c>
    </row>
    <row r="684" s="1" customFormat="1" ht="22.5" customHeight="1" spans="1:6">
      <c r="A684" s="5">
        <f>22597</f>
        <v>22597</v>
      </c>
      <c r="B684" s="5" t="s">
        <v>6</v>
      </c>
      <c r="C684" s="5" t="s">
        <v>26</v>
      </c>
      <c r="D684" s="5" t="s">
        <v>584</v>
      </c>
      <c r="E684" s="5" t="s">
        <v>9</v>
      </c>
      <c r="F684" s="5">
        <v>1303</v>
      </c>
    </row>
    <row r="685" s="1" customFormat="1" ht="22.5" customHeight="1" spans="1:6">
      <c r="A685" s="5">
        <f>22626</f>
        <v>22626</v>
      </c>
      <c r="B685" s="5" t="s">
        <v>6</v>
      </c>
      <c r="C685" s="5" t="s">
        <v>26</v>
      </c>
      <c r="D685" s="5" t="s">
        <v>585</v>
      </c>
      <c r="E685" s="5" t="s">
        <v>16</v>
      </c>
      <c r="F685" s="5">
        <v>456</v>
      </c>
    </row>
    <row r="686" s="1" customFormat="1" ht="22.5" customHeight="1" spans="1:6">
      <c r="A686" s="5">
        <f>22639</f>
        <v>22639</v>
      </c>
      <c r="B686" s="5" t="s">
        <v>6</v>
      </c>
      <c r="C686" s="5" t="s">
        <v>7</v>
      </c>
      <c r="D686" s="5" t="s">
        <v>586</v>
      </c>
      <c r="E686" s="5" t="s">
        <v>16</v>
      </c>
      <c r="F686" s="5">
        <v>456</v>
      </c>
    </row>
    <row r="687" s="1" customFormat="1" ht="22.5" customHeight="1" spans="1:6">
      <c r="A687" s="5">
        <f>22687</f>
        <v>22687</v>
      </c>
      <c r="B687" s="5" t="s">
        <v>6</v>
      </c>
      <c r="C687" s="5" t="s">
        <v>17</v>
      </c>
      <c r="D687" s="5" t="s">
        <v>587</v>
      </c>
      <c r="E687" s="5" t="s">
        <v>16</v>
      </c>
      <c r="F687" s="5">
        <v>912</v>
      </c>
    </row>
    <row r="688" s="1" customFormat="1" ht="22.5" customHeight="1" spans="1:6">
      <c r="A688" s="5">
        <f>22700</f>
        <v>22700</v>
      </c>
      <c r="B688" s="5" t="s">
        <v>6</v>
      </c>
      <c r="C688" s="5" t="s">
        <v>19</v>
      </c>
      <c r="D688" s="5" t="s">
        <v>149</v>
      </c>
      <c r="E688" s="5" t="s">
        <v>9</v>
      </c>
      <c r="F688" s="5">
        <v>523</v>
      </c>
    </row>
    <row r="689" s="1" customFormat="1" ht="22.5" customHeight="1" spans="1:6">
      <c r="A689" s="5">
        <f>22708</f>
        <v>22708</v>
      </c>
      <c r="B689" s="5" t="s">
        <v>6</v>
      </c>
      <c r="C689" s="5" t="s">
        <v>19</v>
      </c>
      <c r="D689" s="5" t="s">
        <v>39</v>
      </c>
      <c r="E689" s="5" t="s">
        <v>16</v>
      </c>
      <c r="F689" s="5">
        <v>456</v>
      </c>
    </row>
    <row r="690" s="1" customFormat="1" ht="22.5" customHeight="1" spans="1:6">
      <c r="A690" s="5">
        <f>22746</f>
        <v>22746</v>
      </c>
      <c r="B690" s="5" t="s">
        <v>6</v>
      </c>
      <c r="C690" s="5" t="s">
        <v>26</v>
      </c>
      <c r="D690" s="5" t="s">
        <v>588</v>
      </c>
      <c r="E690" s="5" t="s">
        <v>9</v>
      </c>
      <c r="F690" s="5">
        <v>980</v>
      </c>
    </row>
    <row r="691" s="1" customFormat="1" ht="22.5" customHeight="1" spans="1:6">
      <c r="A691" s="5">
        <f>22792</f>
        <v>22792</v>
      </c>
      <c r="B691" s="5" t="s">
        <v>6</v>
      </c>
      <c r="C691" s="5" t="s">
        <v>13</v>
      </c>
      <c r="D691" s="5" t="s">
        <v>589</v>
      </c>
      <c r="E691" s="5" t="s">
        <v>16</v>
      </c>
      <c r="F691" s="5">
        <v>456</v>
      </c>
    </row>
    <row r="692" s="1" customFormat="1" ht="22.5" customHeight="1" spans="1:6">
      <c r="A692" s="5">
        <f>22837</f>
        <v>22837</v>
      </c>
      <c r="B692" s="5" t="s">
        <v>6</v>
      </c>
      <c r="C692" s="5" t="s">
        <v>13</v>
      </c>
      <c r="D692" s="5" t="s">
        <v>590</v>
      </c>
      <c r="E692" s="5" t="s">
        <v>9</v>
      </c>
      <c r="F692" s="5">
        <v>523</v>
      </c>
    </row>
    <row r="693" s="1" customFormat="1" ht="22.5" customHeight="1" spans="1:6">
      <c r="A693" s="5">
        <f>22878</f>
        <v>22878</v>
      </c>
      <c r="B693" s="5" t="s">
        <v>6</v>
      </c>
      <c r="C693" s="5" t="s">
        <v>10</v>
      </c>
      <c r="D693" s="5" t="s">
        <v>591</v>
      </c>
      <c r="E693" s="5" t="s">
        <v>16</v>
      </c>
      <c r="F693" s="5">
        <v>456</v>
      </c>
    </row>
    <row r="694" s="1" customFormat="1" ht="22.5" customHeight="1" spans="1:6">
      <c r="A694" s="5">
        <f>22962</f>
        <v>22962</v>
      </c>
      <c r="B694" s="5" t="s">
        <v>6</v>
      </c>
      <c r="C694" s="5" t="s">
        <v>17</v>
      </c>
      <c r="D694" s="5" t="s">
        <v>592</v>
      </c>
      <c r="E694" s="5" t="s">
        <v>9</v>
      </c>
      <c r="F694" s="5">
        <v>470</v>
      </c>
    </row>
    <row r="695" s="1" customFormat="1" ht="22.5" customHeight="1" spans="1:6">
      <c r="A695" s="5">
        <f>23004</f>
        <v>23004</v>
      </c>
      <c r="B695" s="5" t="s">
        <v>6</v>
      </c>
      <c r="C695" s="5" t="s">
        <v>34</v>
      </c>
      <c r="D695" s="5" t="s">
        <v>107</v>
      </c>
      <c r="E695" s="5" t="s">
        <v>16</v>
      </c>
      <c r="F695" s="5">
        <v>456</v>
      </c>
    </row>
    <row r="696" s="1" customFormat="1" ht="22.5" customHeight="1" spans="1:6">
      <c r="A696" s="5">
        <f>23013</f>
        <v>23013</v>
      </c>
      <c r="B696" s="5" t="s">
        <v>6</v>
      </c>
      <c r="C696" s="5" t="s">
        <v>17</v>
      </c>
      <c r="D696" s="5" t="s">
        <v>593</v>
      </c>
      <c r="E696" s="5" t="s">
        <v>16</v>
      </c>
      <c r="F696" s="5">
        <v>446</v>
      </c>
    </row>
    <row r="697" s="1" customFormat="1" ht="22.5" customHeight="1" spans="1:6">
      <c r="A697" s="5">
        <f>23058</f>
        <v>23058</v>
      </c>
      <c r="B697" s="5" t="s">
        <v>6</v>
      </c>
      <c r="C697" s="5" t="s">
        <v>37</v>
      </c>
      <c r="D697" s="5" t="s">
        <v>594</v>
      </c>
      <c r="E697" s="5" t="s">
        <v>16</v>
      </c>
      <c r="F697" s="5">
        <v>1236</v>
      </c>
    </row>
    <row r="698" s="1" customFormat="1" ht="22.5" customHeight="1" spans="1:6">
      <c r="A698" s="5">
        <f>23077</f>
        <v>23077</v>
      </c>
      <c r="B698" s="5" t="s">
        <v>6</v>
      </c>
      <c r="C698" s="5" t="s">
        <v>26</v>
      </c>
      <c r="D698" s="5" t="s">
        <v>191</v>
      </c>
      <c r="E698" s="5" t="s">
        <v>16</v>
      </c>
      <c r="F698" s="5">
        <v>456</v>
      </c>
    </row>
    <row r="699" s="1" customFormat="1" ht="22.5" customHeight="1" spans="1:6">
      <c r="A699" s="5">
        <f>23179</f>
        <v>23179</v>
      </c>
      <c r="B699" s="5" t="s">
        <v>6</v>
      </c>
      <c r="C699" s="5" t="s">
        <v>19</v>
      </c>
      <c r="D699" s="5" t="s">
        <v>464</v>
      </c>
      <c r="E699" s="5" t="s">
        <v>9</v>
      </c>
      <c r="F699" s="5">
        <v>517</v>
      </c>
    </row>
    <row r="700" s="1" customFormat="1" ht="22.5" customHeight="1" spans="1:6">
      <c r="A700" s="5">
        <f>23232</f>
        <v>23232</v>
      </c>
      <c r="B700" s="5" t="s">
        <v>6</v>
      </c>
      <c r="C700" s="5" t="s">
        <v>19</v>
      </c>
      <c r="D700" s="5" t="s">
        <v>32</v>
      </c>
      <c r="E700" s="5" t="s">
        <v>16</v>
      </c>
      <c r="F700" s="5">
        <v>456</v>
      </c>
    </row>
    <row r="701" s="1" customFormat="1" ht="22.5" customHeight="1" spans="1:6">
      <c r="A701" s="5">
        <f>23258</f>
        <v>23258</v>
      </c>
      <c r="B701" s="5" t="s">
        <v>6</v>
      </c>
      <c r="C701" s="5" t="s">
        <v>10</v>
      </c>
      <c r="D701" s="5" t="s">
        <v>595</v>
      </c>
      <c r="E701" s="5" t="s">
        <v>16</v>
      </c>
      <c r="F701" s="5">
        <v>780</v>
      </c>
    </row>
    <row r="702" s="1" customFormat="1" ht="22.5" customHeight="1" spans="1:6">
      <c r="A702" s="5">
        <f>23285</f>
        <v>23285</v>
      </c>
      <c r="B702" s="5" t="s">
        <v>6</v>
      </c>
      <c r="C702" s="5" t="s">
        <v>10</v>
      </c>
      <c r="D702" s="5" t="s">
        <v>596</v>
      </c>
      <c r="E702" s="5" t="s">
        <v>16</v>
      </c>
      <c r="F702" s="5">
        <v>456</v>
      </c>
    </row>
    <row r="703" s="1" customFormat="1" ht="22.5" customHeight="1" spans="1:6">
      <c r="A703" s="5">
        <f>23343</f>
        <v>23343</v>
      </c>
      <c r="B703" s="5" t="s">
        <v>6</v>
      </c>
      <c r="C703" s="5" t="s">
        <v>26</v>
      </c>
      <c r="D703" s="5" t="s">
        <v>597</v>
      </c>
      <c r="E703" s="5" t="s">
        <v>16</v>
      </c>
      <c r="F703" s="5">
        <v>456</v>
      </c>
    </row>
    <row r="704" s="1" customFormat="1" ht="22.5" customHeight="1" spans="1:6">
      <c r="A704" s="5">
        <f>23382</f>
        <v>23382</v>
      </c>
      <c r="B704" s="5" t="s">
        <v>6</v>
      </c>
      <c r="C704" s="5" t="s">
        <v>13</v>
      </c>
      <c r="D704" s="5" t="s">
        <v>598</v>
      </c>
      <c r="E704" s="5" t="s">
        <v>9</v>
      </c>
      <c r="F704" s="5">
        <v>523</v>
      </c>
    </row>
    <row r="705" s="1" customFormat="1" ht="22.5" customHeight="1" spans="1:6">
      <c r="A705" s="5">
        <f>23420</f>
        <v>23420</v>
      </c>
      <c r="B705" s="5" t="s">
        <v>6</v>
      </c>
      <c r="C705" s="5" t="s">
        <v>26</v>
      </c>
      <c r="D705" s="5" t="s">
        <v>599</v>
      </c>
      <c r="E705" s="5" t="s">
        <v>16</v>
      </c>
      <c r="F705" s="5">
        <v>456</v>
      </c>
    </row>
    <row r="706" s="1" customFormat="1" ht="22.5" customHeight="1" spans="1:6">
      <c r="A706" s="5">
        <f>23433</f>
        <v>23433</v>
      </c>
      <c r="B706" s="5" t="s">
        <v>6</v>
      </c>
      <c r="C706" s="5" t="s">
        <v>7</v>
      </c>
      <c r="D706" s="5" t="s">
        <v>105</v>
      </c>
      <c r="E706" s="5" t="s">
        <v>9</v>
      </c>
      <c r="F706" s="5">
        <v>523</v>
      </c>
    </row>
    <row r="707" s="1" customFormat="1" ht="22.5" customHeight="1" spans="1:6">
      <c r="A707" s="5">
        <f>23490</f>
        <v>23490</v>
      </c>
      <c r="B707" s="5" t="s">
        <v>6</v>
      </c>
      <c r="C707" s="5" t="s">
        <v>37</v>
      </c>
      <c r="D707" s="5" t="s">
        <v>464</v>
      </c>
      <c r="E707" s="5" t="s">
        <v>9</v>
      </c>
      <c r="F707" s="5">
        <v>512</v>
      </c>
    </row>
    <row r="708" s="1" customFormat="1" ht="22.5" customHeight="1" spans="1:6">
      <c r="A708" s="5">
        <f>23525</f>
        <v>23525</v>
      </c>
      <c r="B708" s="5" t="s">
        <v>6</v>
      </c>
      <c r="C708" s="5" t="s">
        <v>7</v>
      </c>
      <c r="D708" s="5" t="s">
        <v>600</v>
      </c>
      <c r="E708" s="5" t="s">
        <v>9</v>
      </c>
      <c r="F708" s="5">
        <v>527</v>
      </c>
    </row>
    <row r="709" s="1" customFormat="1" ht="22.5" customHeight="1" spans="1:6">
      <c r="A709" s="5">
        <f>23527</f>
        <v>23527</v>
      </c>
      <c r="B709" s="5" t="s">
        <v>6</v>
      </c>
      <c r="C709" s="5" t="s">
        <v>26</v>
      </c>
      <c r="D709" s="5" t="s">
        <v>601</v>
      </c>
      <c r="E709" s="5" t="s">
        <v>16</v>
      </c>
      <c r="F709" s="5">
        <v>450</v>
      </c>
    </row>
    <row r="710" s="1" customFormat="1" ht="22.5" customHeight="1" spans="1:6">
      <c r="A710" s="5">
        <f>23529</f>
        <v>23529</v>
      </c>
      <c r="B710" s="5" t="s">
        <v>6</v>
      </c>
      <c r="C710" s="5" t="s">
        <v>26</v>
      </c>
      <c r="D710" s="5" t="s">
        <v>602</v>
      </c>
      <c r="E710" s="5" t="s">
        <v>16</v>
      </c>
      <c r="F710" s="5">
        <v>456</v>
      </c>
    </row>
    <row r="711" s="1" customFormat="1" ht="22.5" customHeight="1" spans="1:6">
      <c r="A711" s="5">
        <f>23579</f>
        <v>23579</v>
      </c>
      <c r="B711" s="5" t="s">
        <v>6</v>
      </c>
      <c r="C711" s="5" t="s">
        <v>19</v>
      </c>
      <c r="D711" s="5" t="s">
        <v>603</v>
      </c>
      <c r="E711" s="5" t="s">
        <v>9</v>
      </c>
      <c r="F711" s="5">
        <v>497</v>
      </c>
    </row>
    <row r="712" s="1" customFormat="1" ht="22.5" customHeight="1" spans="1:6">
      <c r="A712" s="5">
        <f>23583</f>
        <v>23583</v>
      </c>
      <c r="B712" s="5" t="s">
        <v>6</v>
      </c>
      <c r="C712" s="5" t="s">
        <v>137</v>
      </c>
      <c r="D712" s="5" t="s">
        <v>604</v>
      </c>
      <c r="E712" s="5" t="s">
        <v>16</v>
      </c>
      <c r="F712" s="5">
        <v>446</v>
      </c>
    </row>
    <row r="713" s="1" customFormat="1" ht="22.5" customHeight="1" spans="1:6">
      <c r="A713" s="5">
        <f>23602</f>
        <v>23602</v>
      </c>
      <c r="B713" s="5" t="s">
        <v>6</v>
      </c>
      <c r="C713" s="5" t="s">
        <v>10</v>
      </c>
      <c r="D713" s="5" t="s">
        <v>605</v>
      </c>
      <c r="E713" s="5" t="s">
        <v>9</v>
      </c>
      <c r="F713" s="5">
        <v>980</v>
      </c>
    </row>
    <row r="714" s="1" customFormat="1" ht="22.5" customHeight="1" spans="1:6">
      <c r="A714" s="5">
        <f>23603</f>
        <v>23603</v>
      </c>
      <c r="B714" s="5" t="s">
        <v>6</v>
      </c>
      <c r="C714" s="5" t="s">
        <v>26</v>
      </c>
      <c r="D714" s="5" t="s">
        <v>606</v>
      </c>
      <c r="E714" s="5" t="s">
        <v>9</v>
      </c>
      <c r="F714" s="5">
        <v>1303</v>
      </c>
    </row>
    <row r="715" s="1" customFormat="1" ht="22.5" customHeight="1" spans="1:6">
      <c r="A715" s="5">
        <f>23613</f>
        <v>23613</v>
      </c>
      <c r="B715" s="5" t="s">
        <v>6</v>
      </c>
      <c r="C715" s="5" t="s">
        <v>13</v>
      </c>
      <c r="D715" s="5" t="s">
        <v>400</v>
      </c>
      <c r="E715" s="5" t="s">
        <v>9</v>
      </c>
      <c r="F715" s="5">
        <v>975</v>
      </c>
    </row>
    <row r="716" s="1" customFormat="1" ht="22.5" customHeight="1" spans="1:6">
      <c r="A716" s="5">
        <f>23644</f>
        <v>23644</v>
      </c>
      <c r="B716" s="5" t="s">
        <v>6</v>
      </c>
      <c r="C716" s="5" t="s">
        <v>37</v>
      </c>
      <c r="D716" s="5" t="s">
        <v>607</v>
      </c>
      <c r="E716" s="5" t="s">
        <v>16</v>
      </c>
      <c r="F716" s="5">
        <v>446</v>
      </c>
    </row>
    <row r="717" s="1" customFormat="1" ht="22.5" customHeight="1" spans="1:6">
      <c r="A717" s="5">
        <f>23676</f>
        <v>23676</v>
      </c>
      <c r="B717" s="5" t="s">
        <v>6</v>
      </c>
      <c r="C717" s="5" t="s">
        <v>10</v>
      </c>
      <c r="D717" s="5" t="s">
        <v>608</v>
      </c>
      <c r="E717" s="5" t="s">
        <v>9</v>
      </c>
      <c r="F717" s="5">
        <v>975</v>
      </c>
    </row>
    <row r="718" s="1" customFormat="1" ht="22.5" customHeight="1" spans="1:6">
      <c r="A718" s="5">
        <f>23684</f>
        <v>23684</v>
      </c>
      <c r="B718" s="5" t="s">
        <v>6</v>
      </c>
      <c r="C718" s="5" t="s">
        <v>13</v>
      </c>
      <c r="D718" s="5" t="s">
        <v>431</v>
      </c>
      <c r="E718" s="5" t="s">
        <v>16</v>
      </c>
      <c r="F718" s="5">
        <v>488</v>
      </c>
    </row>
    <row r="719" s="1" customFormat="1" ht="22.5" customHeight="1" spans="1:6">
      <c r="A719" s="5">
        <f>23725</f>
        <v>23725</v>
      </c>
      <c r="B719" s="5" t="s">
        <v>6</v>
      </c>
      <c r="C719" s="5" t="s">
        <v>7</v>
      </c>
      <c r="D719" s="5" t="s">
        <v>609</v>
      </c>
      <c r="E719" s="5" t="s">
        <v>16</v>
      </c>
      <c r="F719" s="5">
        <v>912</v>
      </c>
    </row>
    <row r="720" s="1" customFormat="1" ht="22.5" customHeight="1" spans="1:6">
      <c r="A720" s="5">
        <f>23758</f>
        <v>23758</v>
      </c>
      <c r="B720" s="5" t="s">
        <v>6</v>
      </c>
      <c r="C720" s="5" t="s">
        <v>10</v>
      </c>
      <c r="D720" s="5" t="s">
        <v>232</v>
      </c>
      <c r="E720" s="5" t="s">
        <v>9</v>
      </c>
      <c r="F720" s="5">
        <v>456</v>
      </c>
    </row>
    <row r="721" s="1" customFormat="1" ht="22.5" customHeight="1" spans="1:6">
      <c r="A721" s="5">
        <f>23775</f>
        <v>23775</v>
      </c>
      <c r="B721" s="5" t="s">
        <v>6</v>
      </c>
      <c r="C721" s="5" t="s">
        <v>10</v>
      </c>
      <c r="D721" s="5" t="s">
        <v>610</v>
      </c>
      <c r="E721" s="5" t="s">
        <v>16</v>
      </c>
      <c r="F721" s="5">
        <v>456</v>
      </c>
    </row>
    <row r="722" s="1" customFormat="1" ht="22.5" customHeight="1" spans="1:6">
      <c r="A722" s="5">
        <f>23789</f>
        <v>23789</v>
      </c>
      <c r="B722" s="5" t="s">
        <v>6</v>
      </c>
      <c r="C722" s="5" t="s">
        <v>37</v>
      </c>
      <c r="D722" s="5" t="s">
        <v>611</v>
      </c>
      <c r="E722" s="5" t="s">
        <v>9</v>
      </c>
      <c r="F722" s="5">
        <v>523</v>
      </c>
    </row>
    <row r="723" s="1" customFormat="1" ht="22.5" customHeight="1" spans="1:6">
      <c r="A723" s="5">
        <f>23791</f>
        <v>23791</v>
      </c>
      <c r="B723" s="5" t="s">
        <v>6</v>
      </c>
      <c r="C723" s="5" t="s">
        <v>19</v>
      </c>
      <c r="D723" s="5" t="s">
        <v>612</v>
      </c>
      <c r="E723" s="5" t="s">
        <v>16</v>
      </c>
      <c r="F723" s="5">
        <v>456</v>
      </c>
    </row>
    <row r="724" s="1" customFormat="1" ht="22.5" customHeight="1" spans="1:6">
      <c r="A724" s="5">
        <f>23793</f>
        <v>23793</v>
      </c>
      <c r="B724" s="5" t="s">
        <v>6</v>
      </c>
      <c r="C724" s="5" t="s">
        <v>26</v>
      </c>
      <c r="D724" s="5" t="s">
        <v>613</v>
      </c>
      <c r="E724" s="5" t="s">
        <v>9</v>
      </c>
      <c r="F724" s="5">
        <v>523</v>
      </c>
    </row>
    <row r="725" s="1" customFormat="1" ht="22.5" customHeight="1" spans="1:6">
      <c r="A725" s="5">
        <f>23833</f>
        <v>23833</v>
      </c>
      <c r="B725" s="5" t="s">
        <v>6</v>
      </c>
      <c r="C725" s="5" t="s">
        <v>26</v>
      </c>
      <c r="D725" s="5" t="s">
        <v>614</v>
      </c>
      <c r="E725" s="5" t="s">
        <v>16</v>
      </c>
      <c r="F725" s="5">
        <v>456</v>
      </c>
    </row>
    <row r="726" s="1" customFormat="1" ht="22.5" customHeight="1" spans="1:6">
      <c r="A726" s="5">
        <f>23867</f>
        <v>23867</v>
      </c>
      <c r="B726" s="5" t="s">
        <v>6</v>
      </c>
      <c r="C726" s="5" t="s">
        <v>7</v>
      </c>
      <c r="D726" s="5" t="s">
        <v>309</v>
      </c>
      <c r="E726" s="5" t="s">
        <v>9</v>
      </c>
      <c r="F726" s="5">
        <v>802</v>
      </c>
    </row>
    <row r="727" s="1" customFormat="1" ht="22.5" customHeight="1" spans="1:6">
      <c r="A727" s="5">
        <f>23885</f>
        <v>23885</v>
      </c>
      <c r="B727" s="5" t="s">
        <v>6</v>
      </c>
      <c r="C727" s="5" t="s">
        <v>10</v>
      </c>
      <c r="D727" s="5" t="s">
        <v>481</v>
      </c>
      <c r="E727" s="5" t="s">
        <v>16</v>
      </c>
      <c r="F727" s="5">
        <v>456</v>
      </c>
    </row>
    <row r="728" s="1" customFormat="1" ht="22.5" customHeight="1" spans="1:6">
      <c r="A728" s="5">
        <f>23984</f>
        <v>23984</v>
      </c>
      <c r="B728" s="5" t="s">
        <v>6</v>
      </c>
      <c r="C728" s="5" t="s">
        <v>19</v>
      </c>
      <c r="D728" s="5" t="s">
        <v>615</v>
      </c>
      <c r="E728" s="5" t="s">
        <v>16</v>
      </c>
      <c r="F728" s="5">
        <v>456</v>
      </c>
    </row>
    <row r="729" s="1" customFormat="1" ht="22.5" customHeight="1" spans="1:6">
      <c r="A729" s="5">
        <f>23994</f>
        <v>23994</v>
      </c>
      <c r="B729" s="5" t="s">
        <v>6</v>
      </c>
      <c r="C729" s="5" t="s">
        <v>26</v>
      </c>
      <c r="D729" s="5" t="s">
        <v>616</v>
      </c>
      <c r="E729" s="5" t="s">
        <v>9</v>
      </c>
      <c r="F729" s="5">
        <v>507</v>
      </c>
    </row>
    <row r="730" s="1" customFormat="1" ht="22.5" customHeight="1" spans="1:6">
      <c r="A730" s="5">
        <f>24015</f>
        <v>24015</v>
      </c>
      <c r="B730" s="5" t="s">
        <v>6</v>
      </c>
      <c r="C730" s="5" t="s">
        <v>7</v>
      </c>
      <c r="D730" s="5" t="s">
        <v>617</v>
      </c>
      <c r="E730" s="5" t="s">
        <v>9</v>
      </c>
      <c r="F730" s="5">
        <v>523</v>
      </c>
    </row>
    <row r="731" s="1" customFormat="1" ht="22.5" customHeight="1" spans="1:6">
      <c r="A731" s="5">
        <f>24025</f>
        <v>24025</v>
      </c>
      <c r="B731" s="5" t="s">
        <v>6</v>
      </c>
      <c r="C731" s="5" t="s">
        <v>10</v>
      </c>
      <c r="D731" s="5" t="s">
        <v>487</v>
      </c>
      <c r="E731" s="5" t="s">
        <v>16</v>
      </c>
      <c r="F731" s="5">
        <v>456</v>
      </c>
    </row>
    <row r="732" s="1" customFormat="1" ht="22.5" customHeight="1" spans="1:6">
      <c r="A732" s="5">
        <f>24035</f>
        <v>24035</v>
      </c>
      <c r="B732" s="5" t="s">
        <v>6</v>
      </c>
      <c r="C732" s="5" t="s">
        <v>10</v>
      </c>
      <c r="D732" s="5" t="s">
        <v>618</v>
      </c>
      <c r="E732" s="5" t="s">
        <v>16</v>
      </c>
      <c r="F732" s="5">
        <v>912</v>
      </c>
    </row>
    <row r="733" s="1" customFormat="1" ht="22.5" customHeight="1" spans="1:6">
      <c r="A733" s="5">
        <f>24055</f>
        <v>24055</v>
      </c>
      <c r="B733" s="5" t="s">
        <v>6</v>
      </c>
      <c r="C733" s="5" t="s">
        <v>137</v>
      </c>
      <c r="D733" s="5" t="s">
        <v>619</v>
      </c>
      <c r="E733" s="5" t="s">
        <v>16</v>
      </c>
      <c r="F733" s="5">
        <v>850</v>
      </c>
    </row>
    <row r="734" s="1" customFormat="1" ht="22.5" customHeight="1" spans="1:6">
      <c r="A734" s="5">
        <f>24087</f>
        <v>24087</v>
      </c>
      <c r="B734" s="5" t="s">
        <v>6</v>
      </c>
      <c r="C734" s="5" t="s">
        <v>7</v>
      </c>
      <c r="D734" s="5" t="s">
        <v>620</v>
      </c>
      <c r="E734" s="5" t="s">
        <v>9</v>
      </c>
      <c r="F734" s="5">
        <v>523</v>
      </c>
    </row>
    <row r="735" s="1" customFormat="1" ht="22.5" customHeight="1" spans="1:6">
      <c r="A735" s="5">
        <f>24129</f>
        <v>24129</v>
      </c>
      <c r="B735" s="5" t="s">
        <v>6</v>
      </c>
      <c r="C735" s="5" t="s">
        <v>13</v>
      </c>
      <c r="D735" s="5" t="s">
        <v>621</v>
      </c>
      <c r="E735" s="5" t="s">
        <v>16</v>
      </c>
      <c r="F735" s="5">
        <v>456</v>
      </c>
    </row>
    <row r="736" s="1" customFormat="1" ht="22.5" customHeight="1" spans="1:6">
      <c r="A736" s="5">
        <f>24157</f>
        <v>24157</v>
      </c>
      <c r="B736" s="5" t="s">
        <v>6</v>
      </c>
      <c r="C736" s="5" t="s">
        <v>13</v>
      </c>
      <c r="D736" s="5" t="s">
        <v>283</v>
      </c>
      <c r="E736" s="5" t="s">
        <v>9</v>
      </c>
      <c r="F736" s="5">
        <v>523</v>
      </c>
    </row>
    <row r="737" s="1" customFormat="1" ht="22.5" customHeight="1" spans="1:6">
      <c r="A737" s="5">
        <f>24174</f>
        <v>24174</v>
      </c>
      <c r="B737" s="5" t="s">
        <v>6</v>
      </c>
      <c r="C737" s="5" t="s">
        <v>10</v>
      </c>
      <c r="D737" s="5" t="s">
        <v>622</v>
      </c>
      <c r="E737" s="5" t="s">
        <v>16</v>
      </c>
      <c r="F737" s="5">
        <v>456</v>
      </c>
    </row>
    <row r="738" s="1" customFormat="1" ht="22.5" customHeight="1" spans="1:6">
      <c r="A738" s="5">
        <f>24243</f>
        <v>24243</v>
      </c>
      <c r="B738" s="5" t="s">
        <v>6</v>
      </c>
      <c r="C738" s="5" t="s">
        <v>26</v>
      </c>
      <c r="D738" s="5" t="s">
        <v>623</v>
      </c>
      <c r="E738" s="5" t="s">
        <v>16</v>
      </c>
      <c r="F738" s="5">
        <v>912</v>
      </c>
    </row>
    <row r="739" s="1" customFormat="1" ht="22.5" customHeight="1" spans="1:6">
      <c r="A739" s="5">
        <f>24286</f>
        <v>24286</v>
      </c>
      <c r="B739" s="5" t="s">
        <v>6</v>
      </c>
      <c r="C739" s="5" t="s">
        <v>17</v>
      </c>
      <c r="D739" s="5" t="s">
        <v>540</v>
      </c>
      <c r="E739" s="5" t="s">
        <v>9</v>
      </c>
      <c r="F739" s="5">
        <v>523</v>
      </c>
    </row>
    <row r="740" s="1" customFormat="1" ht="22.5" customHeight="1" spans="1:6">
      <c r="A740" s="5">
        <f>24338</f>
        <v>24338</v>
      </c>
      <c r="B740" s="5" t="s">
        <v>6</v>
      </c>
      <c r="C740" s="5" t="s">
        <v>13</v>
      </c>
      <c r="D740" s="5" t="s">
        <v>624</v>
      </c>
      <c r="E740" s="5" t="s">
        <v>16</v>
      </c>
      <c r="F740" s="5">
        <v>456</v>
      </c>
    </row>
    <row r="741" s="1" customFormat="1" ht="22.5" customHeight="1" spans="1:6">
      <c r="A741" s="5">
        <f>24369</f>
        <v>24369</v>
      </c>
      <c r="B741" s="5" t="s">
        <v>6</v>
      </c>
      <c r="C741" s="5" t="s">
        <v>10</v>
      </c>
      <c r="D741" s="5" t="s">
        <v>625</v>
      </c>
      <c r="E741" s="5" t="s">
        <v>16</v>
      </c>
      <c r="F741" s="5">
        <v>456</v>
      </c>
    </row>
    <row r="742" s="1" customFormat="1" ht="22.5" customHeight="1" spans="1:6">
      <c r="A742" s="5">
        <f>24383</f>
        <v>24383</v>
      </c>
      <c r="B742" s="5" t="s">
        <v>6</v>
      </c>
      <c r="C742" s="5" t="s">
        <v>26</v>
      </c>
      <c r="D742" s="5" t="s">
        <v>626</v>
      </c>
      <c r="E742" s="5" t="s">
        <v>16</v>
      </c>
      <c r="F742" s="5">
        <v>456</v>
      </c>
    </row>
    <row r="743" s="1" customFormat="1" ht="22.5" customHeight="1" spans="1:6">
      <c r="A743" s="5">
        <f>24389</f>
        <v>24389</v>
      </c>
      <c r="B743" s="5" t="s">
        <v>6</v>
      </c>
      <c r="C743" s="5" t="s">
        <v>34</v>
      </c>
      <c r="D743" s="5" t="s">
        <v>627</v>
      </c>
      <c r="E743" s="5" t="s">
        <v>9</v>
      </c>
      <c r="F743" s="5">
        <v>1885</v>
      </c>
    </row>
    <row r="744" s="1" customFormat="1" ht="22.5" customHeight="1" spans="1:6">
      <c r="A744" s="5">
        <f>24418</f>
        <v>24418</v>
      </c>
      <c r="B744" s="5" t="s">
        <v>6</v>
      </c>
      <c r="C744" s="5" t="s">
        <v>17</v>
      </c>
      <c r="D744" s="5" t="s">
        <v>628</v>
      </c>
      <c r="E744" s="5" t="s">
        <v>16</v>
      </c>
      <c r="F744" s="5">
        <v>1356</v>
      </c>
    </row>
    <row r="745" s="1" customFormat="1" ht="22.5" customHeight="1" spans="1:6">
      <c r="A745" s="5">
        <f>24451</f>
        <v>24451</v>
      </c>
      <c r="B745" s="5" t="s">
        <v>6</v>
      </c>
      <c r="C745" s="5" t="s">
        <v>7</v>
      </c>
      <c r="D745" s="5" t="s">
        <v>629</v>
      </c>
      <c r="E745" s="5" t="s">
        <v>9</v>
      </c>
      <c r="F745" s="5">
        <v>470</v>
      </c>
    </row>
    <row r="746" s="1" customFormat="1" ht="22.5" customHeight="1" spans="1:6">
      <c r="A746" s="5">
        <f>24574</f>
        <v>24574</v>
      </c>
      <c r="B746" s="5" t="s">
        <v>6</v>
      </c>
      <c r="C746" s="5" t="s">
        <v>10</v>
      </c>
      <c r="D746" s="5" t="s">
        <v>630</v>
      </c>
      <c r="E746" s="5" t="s">
        <v>16</v>
      </c>
      <c r="F746" s="5">
        <v>912</v>
      </c>
    </row>
    <row r="747" s="1" customFormat="1" ht="22.5" customHeight="1" spans="1:6">
      <c r="A747" s="5">
        <f>24592</f>
        <v>24592</v>
      </c>
      <c r="B747" s="5" t="s">
        <v>6</v>
      </c>
      <c r="C747" s="5" t="s">
        <v>7</v>
      </c>
      <c r="D747" s="5" t="s">
        <v>631</v>
      </c>
      <c r="E747" s="5" t="s">
        <v>16</v>
      </c>
      <c r="F747" s="5">
        <v>912</v>
      </c>
    </row>
    <row r="748" s="1" customFormat="1" ht="22.5" customHeight="1" spans="1:6">
      <c r="A748" s="5">
        <f>24620</f>
        <v>24620</v>
      </c>
      <c r="B748" s="5" t="s">
        <v>6</v>
      </c>
      <c r="C748" s="5" t="s">
        <v>7</v>
      </c>
      <c r="D748" s="5" t="s">
        <v>632</v>
      </c>
      <c r="E748" s="5" t="s">
        <v>16</v>
      </c>
      <c r="F748" s="5">
        <v>456</v>
      </c>
    </row>
    <row r="749" s="1" customFormat="1" ht="22.5" customHeight="1" spans="1:6">
      <c r="A749" s="5">
        <f>24746</f>
        <v>24746</v>
      </c>
      <c r="B749" s="5" t="s">
        <v>6</v>
      </c>
      <c r="C749" s="5" t="s">
        <v>19</v>
      </c>
      <c r="D749" s="5" t="s">
        <v>633</v>
      </c>
      <c r="E749" s="5" t="s">
        <v>16</v>
      </c>
      <c r="F749" s="5">
        <v>1236</v>
      </c>
    </row>
    <row r="750" s="1" customFormat="1" ht="22.5" customHeight="1" spans="1:6">
      <c r="A750" s="5">
        <f>24820</f>
        <v>24820</v>
      </c>
      <c r="B750" s="5" t="s">
        <v>6</v>
      </c>
      <c r="C750" s="5" t="s">
        <v>10</v>
      </c>
      <c r="D750" s="5" t="s">
        <v>634</v>
      </c>
      <c r="E750" s="5" t="s">
        <v>16</v>
      </c>
      <c r="F750" s="5">
        <v>456</v>
      </c>
    </row>
    <row r="751" s="1" customFormat="1" ht="22.5" customHeight="1" spans="1:6">
      <c r="A751" s="5">
        <f>24856</f>
        <v>24856</v>
      </c>
      <c r="B751" s="5" t="s">
        <v>6</v>
      </c>
      <c r="C751" s="5" t="s">
        <v>17</v>
      </c>
      <c r="D751" s="5" t="s">
        <v>635</v>
      </c>
      <c r="E751" s="5" t="s">
        <v>16</v>
      </c>
      <c r="F751" s="5">
        <v>912</v>
      </c>
    </row>
    <row r="752" s="1" customFormat="1" ht="22.5" customHeight="1" spans="1:6">
      <c r="A752" s="5">
        <f>24982</f>
        <v>24982</v>
      </c>
      <c r="B752" s="5" t="s">
        <v>6</v>
      </c>
      <c r="C752" s="5" t="s">
        <v>10</v>
      </c>
      <c r="D752" s="5" t="s">
        <v>636</v>
      </c>
      <c r="E752" s="5" t="s">
        <v>9</v>
      </c>
      <c r="F752" s="5">
        <v>980</v>
      </c>
    </row>
    <row r="753" s="1" customFormat="1" ht="22.5" customHeight="1" spans="1:6">
      <c r="A753" s="5">
        <f>25028</f>
        <v>25028</v>
      </c>
      <c r="B753" s="5" t="s">
        <v>6</v>
      </c>
      <c r="C753" s="5" t="s">
        <v>19</v>
      </c>
      <c r="D753" s="5" t="s">
        <v>637</v>
      </c>
      <c r="E753" s="5" t="s">
        <v>9</v>
      </c>
      <c r="F753" s="5">
        <v>470</v>
      </c>
    </row>
    <row r="754" s="1" customFormat="1" ht="22.5" customHeight="1" spans="1:6">
      <c r="A754" s="5">
        <f>25049</f>
        <v>25049</v>
      </c>
      <c r="B754" s="5" t="s">
        <v>6</v>
      </c>
      <c r="C754" s="5" t="s">
        <v>10</v>
      </c>
      <c r="D754" s="5" t="s">
        <v>638</v>
      </c>
      <c r="E754" s="5" t="s">
        <v>16</v>
      </c>
      <c r="F754" s="5">
        <v>456</v>
      </c>
    </row>
    <row r="755" s="1" customFormat="1" ht="22.5" customHeight="1" spans="1:6">
      <c r="A755" s="5">
        <f>25087</f>
        <v>25087</v>
      </c>
      <c r="B755" s="5" t="s">
        <v>6</v>
      </c>
      <c r="C755" s="5" t="s">
        <v>10</v>
      </c>
      <c r="D755" s="5" t="s">
        <v>639</v>
      </c>
      <c r="E755" s="5" t="s">
        <v>16</v>
      </c>
      <c r="F755" s="5">
        <v>456</v>
      </c>
    </row>
    <row r="756" s="1" customFormat="1" ht="22.5" customHeight="1" spans="1:6">
      <c r="A756" s="5">
        <f>25090</f>
        <v>25090</v>
      </c>
      <c r="B756" s="5" t="s">
        <v>6</v>
      </c>
      <c r="C756" s="5" t="s">
        <v>17</v>
      </c>
      <c r="D756" s="5" t="s">
        <v>400</v>
      </c>
      <c r="E756" s="5" t="s">
        <v>9</v>
      </c>
      <c r="F756" s="5">
        <v>1046</v>
      </c>
    </row>
    <row r="757" s="1" customFormat="1" ht="22.5" customHeight="1" spans="1:6">
      <c r="A757" s="5">
        <f>25099</f>
        <v>25099</v>
      </c>
      <c r="B757" s="5" t="s">
        <v>6</v>
      </c>
      <c r="C757" s="5" t="s">
        <v>17</v>
      </c>
      <c r="D757" s="5" t="s">
        <v>640</v>
      </c>
      <c r="E757" s="5" t="s">
        <v>9</v>
      </c>
      <c r="F757" s="5">
        <v>523</v>
      </c>
    </row>
    <row r="758" s="1" customFormat="1" ht="22.5" customHeight="1" spans="1:6">
      <c r="A758" s="5">
        <f>25155</f>
        <v>25155</v>
      </c>
      <c r="B758" s="5" t="s">
        <v>6</v>
      </c>
      <c r="C758" s="5" t="s">
        <v>17</v>
      </c>
      <c r="D758" s="5" t="s">
        <v>641</v>
      </c>
      <c r="E758" s="5" t="s">
        <v>16</v>
      </c>
      <c r="F758" s="5">
        <v>912</v>
      </c>
    </row>
    <row r="759" s="1" customFormat="1" ht="22.5" customHeight="1" spans="1:6">
      <c r="A759" s="5">
        <f>25197</f>
        <v>25197</v>
      </c>
      <c r="B759" s="5" t="s">
        <v>6</v>
      </c>
      <c r="C759" s="5" t="s">
        <v>17</v>
      </c>
      <c r="D759" s="5" t="s">
        <v>642</v>
      </c>
      <c r="E759" s="5" t="s">
        <v>9</v>
      </c>
      <c r="F759" s="5">
        <v>484</v>
      </c>
    </row>
    <row r="760" s="1" customFormat="1" ht="22.5" customHeight="1" spans="1:6">
      <c r="A760" s="5">
        <f>25230</f>
        <v>25230</v>
      </c>
      <c r="B760" s="5" t="s">
        <v>6</v>
      </c>
      <c r="C760" s="5" t="s">
        <v>13</v>
      </c>
      <c r="D760" s="5" t="s">
        <v>107</v>
      </c>
      <c r="E760" s="5" t="s">
        <v>9</v>
      </c>
      <c r="F760" s="5">
        <v>533</v>
      </c>
    </row>
    <row r="761" s="1" customFormat="1" ht="22.5" customHeight="1" spans="1:6">
      <c r="A761" s="5">
        <f>25274</f>
        <v>25274</v>
      </c>
      <c r="B761" s="5" t="s">
        <v>6</v>
      </c>
      <c r="C761" s="5" t="s">
        <v>13</v>
      </c>
      <c r="D761" s="5" t="s">
        <v>643</v>
      </c>
      <c r="E761" s="5" t="s">
        <v>9</v>
      </c>
      <c r="F761" s="5">
        <v>523</v>
      </c>
    </row>
    <row r="762" s="1" customFormat="1" ht="22.5" customHeight="1" spans="1:6">
      <c r="A762" s="5">
        <f>25306</f>
        <v>25306</v>
      </c>
      <c r="B762" s="5" t="s">
        <v>6</v>
      </c>
      <c r="C762" s="5" t="s">
        <v>26</v>
      </c>
      <c r="D762" s="5" t="s">
        <v>68</v>
      </c>
      <c r="E762" s="5" t="s">
        <v>16</v>
      </c>
      <c r="F762" s="5">
        <v>912</v>
      </c>
    </row>
    <row r="763" s="1" customFormat="1" ht="22.5" customHeight="1" spans="1:6">
      <c r="A763" s="5">
        <f>25359</f>
        <v>25359</v>
      </c>
      <c r="B763" s="5" t="s">
        <v>6</v>
      </c>
      <c r="C763" s="5" t="s">
        <v>10</v>
      </c>
      <c r="D763" s="5" t="s">
        <v>644</v>
      </c>
      <c r="E763" s="5" t="s">
        <v>9</v>
      </c>
      <c r="F763" s="5">
        <v>1436</v>
      </c>
    </row>
    <row r="764" s="1" customFormat="1" ht="22.5" customHeight="1" spans="1:6">
      <c r="A764" s="5">
        <f>25396</f>
        <v>25396</v>
      </c>
      <c r="B764" s="5" t="s">
        <v>6</v>
      </c>
      <c r="C764" s="5" t="s">
        <v>26</v>
      </c>
      <c r="D764" s="5" t="s">
        <v>51</v>
      </c>
      <c r="E764" s="5" t="s">
        <v>9</v>
      </c>
      <c r="F764" s="5">
        <v>980</v>
      </c>
    </row>
    <row r="765" s="1" customFormat="1" ht="22.5" customHeight="1" spans="1:6">
      <c r="A765" s="5">
        <f>25413</f>
        <v>25413</v>
      </c>
      <c r="B765" s="5" t="s">
        <v>6</v>
      </c>
      <c r="C765" s="5" t="s">
        <v>7</v>
      </c>
      <c r="D765" s="5" t="s">
        <v>207</v>
      </c>
      <c r="E765" s="5" t="s">
        <v>16</v>
      </c>
      <c r="F765" s="5">
        <v>438</v>
      </c>
    </row>
    <row r="766" s="1" customFormat="1" ht="22.5" customHeight="1" spans="1:6">
      <c r="A766" s="5">
        <f>25423</f>
        <v>25423</v>
      </c>
      <c r="B766" s="5" t="s">
        <v>6</v>
      </c>
      <c r="C766" s="5" t="s">
        <v>34</v>
      </c>
      <c r="D766" s="5" t="s">
        <v>175</v>
      </c>
      <c r="E766" s="5" t="s">
        <v>9</v>
      </c>
      <c r="F766" s="5">
        <v>912</v>
      </c>
    </row>
    <row r="767" s="1" customFormat="1" ht="22.5" customHeight="1" spans="1:6">
      <c r="A767" s="5">
        <f>25430</f>
        <v>25430</v>
      </c>
      <c r="B767" s="5" t="s">
        <v>6</v>
      </c>
      <c r="C767" s="5" t="s">
        <v>137</v>
      </c>
      <c r="D767" s="5" t="s">
        <v>645</v>
      </c>
      <c r="E767" s="5" t="s">
        <v>16</v>
      </c>
      <c r="F767" s="5">
        <v>434</v>
      </c>
    </row>
    <row r="768" s="1" customFormat="1" ht="22.5" customHeight="1" spans="1:6">
      <c r="A768" s="5">
        <f>25476</f>
        <v>25476</v>
      </c>
      <c r="B768" s="5" t="s">
        <v>6</v>
      </c>
      <c r="C768" s="5" t="s">
        <v>26</v>
      </c>
      <c r="D768" s="5" t="s">
        <v>646</v>
      </c>
      <c r="E768" s="5" t="s">
        <v>16</v>
      </c>
      <c r="F768" s="5">
        <v>912</v>
      </c>
    </row>
    <row r="769" s="1" customFormat="1" ht="22.5" customHeight="1" spans="1:6">
      <c r="A769" s="5">
        <f>25488</f>
        <v>25488</v>
      </c>
      <c r="B769" s="5" t="s">
        <v>6</v>
      </c>
      <c r="C769" s="5" t="s">
        <v>137</v>
      </c>
      <c r="D769" s="5" t="s">
        <v>647</v>
      </c>
      <c r="E769" s="5" t="s">
        <v>16</v>
      </c>
      <c r="F769" s="5">
        <v>446</v>
      </c>
    </row>
    <row r="770" s="1" customFormat="1" ht="22.5" customHeight="1" spans="1:6">
      <c r="A770" s="5">
        <f>25519</f>
        <v>25519</v>
      </c>
      <c r="B770" s="5" t="s">
        <v>6</v>
      </c>
      <c r="C770" s="5" t="s">
        <v>17</v>
      </c>
      <c r="D770" s="5" t="s">
        <v>648</v>
      </c>
      <c r="E770" s="5" t="s">
        <v>16</v>
      </c>
      <c r="F770" s="5">
        <v>456</v>
      </c>
    </row>
    <row r="771" s="1" customFormat="1" ht="22.5" customHeight="1" spans="1:6">
      <c r="A771" s="5">
        <f>25524</f>
        <v>25524</v>
      </c>
      <c r="B771" s="5" t="s">
        <v>6</v>
      </c>
      <c r="C771" s="5" t="s">
        <v>17</v>
      </c>
      <c r="D771" s="5" t="s">
        <v>649</v>
      </c>
      <c r="E771" s="5" t="s">
        <v>9</v>
      </c>
      <c r="F771" s="5">
        <v>523</v>
      </c>
    </row>
    <row r="772" s="1" customFormat="1" ht="22.5" customHeight="1" spans="1:6">
      <c r="A772" s="5">
        <f>25570</f>
        <v>25570</v>
      </c>
      <c r="B772" s="5" t="s">
        <v>6</v>
      </c>
      <c r="C772" s="5" t="s">
        <v>26</v>
      </c>
      <c r="D772" s="5" t="s">
        <v>650</v>
      </c>
      <c r="E772" s="5" t="s">
        <v>9</v>
      </c>
      <c r="F772" s="5">
        <v>523</v>
      </c>
    </row>
    <row r="773" s="1" customFormat="1" ht="22.5" customHeight="1" spans="1:6">
      <c r="A773" s="5">
        <f>25582</f>
        <v>25582</v>
      </c>
      <c r="B773" s="5" t="s">
        <v>6</v>
      </c>
      <c r="C773" s="5" t="s">
        <v>7</v>
      </c>
      <c r="D773" s="5" t="s">
        <v>651</v>
      </c>
      <c r="E773" s="5" t="s">
        <v>9</v>
      </c>
      <c r="F773" s="5">
        <v>523</v>
      </c>
    </row>
    <row r="774" s="1" customFormat="1" ht="22.5" customHeight="1" spans="1:6">
      <c r="A774" s="5">
        <f>25605</f>
        <v>25605</v>
      </c>
      <c r="B774" s="5" t="s">
        <v>6</v>
      </c>
      <c r="C774" s="5" t="s">
        <v>17</v>
      </c>
      <c r="D774" s="5" t="s">
        <v>104</v>
      </c>
      <c r="E774" s="5" t="s">
        <v>16</v>
      </c>
      <c r="F774" s="5">
        <v>967</v>
      </c>
    </row>
    <row r="775" s="1" customFormat="1" ht="22.5" customHeight="1" spans="1:6">
      <c r="A775" s="5">
        <f>25661</f>
        <v>25661</v>
      </c>
      <c r="B775" s="5" t="s">
        <v>6</v>
      </c>
      <c r="C775" s="5" t="s">
        <v>17</v>
      </c>
      <c r="D775" s="5" t="s">
        <v>652</v>
      </c>
      <c r="E775" s="5" t="s">
        <v>16</v>
      </c>
      <c r="F775" s="5">
        <v>450</v>
      </c>
    </row>
    <row r="776" s="1" customFormat="1" ht="22.5" customHeight="1" spans="1:6">
      <c r="A776" s="5">
        <f>25670</f>
        <v>25670</v>
      </c>
      <c r="B776" s="5" t="s">
        <v>6</v>
      </c>
      <c r="C776" s="5" t="s">
        <v>26</v>
      </c>
      <c r="D776" s="5" t="s">
        <v>136</v>
      </c>
      <c r="E776" s="5" t="s">
        <v>16</v>
      </c>
      <c r="F776" s="5">
        <v>456</v>
      </c>
    </row>
    <row r="777" s="1" customFormat="1" ht="22.5" customHeight="1" spans="1:6">
      <c r="A777" s="5">
        <f>25693</f>
        <v>25693</v>
      </c>
      <c r="B777" s="5" t="s">
        <v>6</v>
      </c>
      <c r="C777" s="5" t="s">
        <v>19</v>
      </c>
      <c r="D777" s="5" t="s">
        <v>199</v>
      </c>
      <c r="E777" s="5" t="s">
        <v>16</v>
      </c>
      <c r="F777" s="5">
        <v>456</v>
      </c>
    </row>
    <row r="778" s="1" customFormat="1" ht="22.5" customHeight="1" spans="1:6">
      <c r="A778" s="5">
        <f>25737</f>
        <v>25737</v>
      </c>
      <c r="B778" s="5" t="s">
        <v>6</v>
      </c>
      <c r="C778" s="5" t="s">
        <v>10</v>
      </c>
      <c r="D778" s="5" t="s">
        <v>91</v>
      </c>
      <c r="E778" s="5" t="s">
        <v>9</v>
      </c>
      <c r="F778" s="5">
        <v>523</v>
      </c>
    </row>
    <row r="779" s="1" customFormat="1" ht="22.5" customHeight="1" spans="1:6">
      <c r="A779" s="5">
        <f>25738</f>
        <v>25738</v>
      </c>
      <c r="B779" s="5" t="s">
        <v>6</v>
      </c>
      <c r="C779" s="5" t="s">
        <v>10</v>
      </c>
      <c r="D779" s="5" t="s">
        <v>653</v>
      </c>
      <c r="E779" s="5" t="s">
        <v>9</v>
      </c>
      <c r="F779" s="5">
        <v>512</v>
      </c>
    </row>
    <row r="780" s="1" customFormat="1" ht="22.5" customHeight="1" spans="1:6">
      <c r="A780" s="5">
        <f>25824</f>
        <v>25824</v>
      </c>
      <c r="B780" s="5" t="s">
        <v>6</v>
      </c>
      <c r="C780" s="5" t="s">
        <v>13</v>
      </c>
      <c r="D780" s="5" t="s">
        <v>654</v>
      </c>
      <c r="E780" s="5" t="s">
        <v>9</v>
      </c>
      <c r="F780" s="5">
        <v>523</v>
      </c>
    </row>
    <row r="781" s="1" customFormat="1" ht="22.5" customHeight="1" spans="1:6">
      <c r="A781" s="5">
        <f>25842</f>
        <v>25842</v>
      </c>
      <c r="B781" s="5" t="s">
        <v>6</v>
      </c>
      <c r="C781" s="5" t="s">
        <v>10</v>
      </c>
      <c r="D781" s="5" t="s">
        <v>358</v>
      </c>
      <c r="E781" s="5" t="s">
        <v>16</v>
      </c>
      <c r="F781" s="5">
        <v>456</v>
      </c>
    </row>
    <row r="782" s="1" customFormat="1" ht="22.5" customHeight="1" spans="1:6">
      <c r="A782" s="5">
        <f>25973</f>
        <v>25973</v>
      </c>
      <c r="B782" s="5" t="s">
        <v>6</v>
      </c>
      <c r="C782" s="5" t="s">
        <v>34</v>
      </c>
      <c r="D782" s="5" t="s">
        <v>655</v>
      </c>
      <c r="E782" s="5" t="s">
        <v>9</v>
      </c>
      <c r="F782" s="5">
        <v>490</v>
      </c>
    </row>
    <row r="783" s="1" customFormat="1" ht="22.5" customHeight="1" spans="1:6">
      <c r="A783" s="5">
        <f>26031</f>
        <v>26031</v>
      </c>
      <c r="B783" s="5" t="s">
        <v>6</v>
      </c>
      <c r="C783" s="5" t="s">
        <v>7</v>
      </c>
      <c r="D783" s="5" t="s">
        <v>656</v>
      </c>
      <c r="E783" s="5" t="s">
        <v>16</v>
      </c>
      <c r="F783" s="5">
        <v>912</v>
      </c>
    </row>
    <row r="784" s="1" customFormat="1" ht="22.5" customHeight="1" spans="1:6">
      <c r="A784" s="5">
        <f>26125</f>
        <v>26125</v>
      </c>
      <c r="B784" s="5" t="s">
        <v>6</v>
      </c>
      <c r="C784" s="5" t="s">
        <v>19</v>
      </c>
      <c r="D784" s="5" t="s">
        <v>657</v>
      </c>
      <c r="E784" s="5" t="s">
        <v>16</v>
      </c>
      <c r="F784" s="5">
        <v>912</v>
      </c>
    </row>
    <row r="785" s="1" customFormat="1" ht="22.5" customHeight="1" spans="1:6">
      <c r="A785" s="5">
        <f>26232</f>
        <v>26232</v>
      </c>
      <c r="B785" s="5" t="s">
        <v>6</v>
      </c>
      <c r="C785" s="5" t="s">
        <v>34</v>
      </c>
      <c r="D785" s="5" t="s">
        <v>362</v>
      </c>
      <c r="E785" s="5" t="s">
        <v>16</v>
      </c>
      <c r="F785" s="5">
        <v>450</v>
      </c>
    </row>
    <row r="786" s="1" customFormat="1" ht="22.5" customHeight="1" spans="1:6">
      <c r="A786" s="5">
        <f>26316</f>
        <v>26316</v>
      </c>
      <c r="B786" s="5" t="s">
        <v>6</v>
      </c>
      <c r="C786" s="5" t="s">
        <v>37</v>
      </c>
      <c r="D786" s="5" t="s">
        <v>658</v>
      </c>
      <c r="E786" s="5" t="s">
        <v>9</v>
      </c>
      <c r="F786" s="5">
        <v>523</v>
      </c>
    </row>
    <row r="787" s="1" customFormat="1" ht="22.5" customHeight="1" spans="1:6">
      <c r="A787" s="5">
        <f>26330</f>
        <v>26330</v>
      </c>
      <c r="B787" s="5" t="s">
        <v>6</v>
      </c>
      <c r="C787" s="5" t="s">
        <v>7</v>
      </c>
      <c r="D787" s="5" t="s">
        <v>659</v>
      </c>
      <c r="E787" s="5" t="s">
        <v>16</v>
      </c>
      <c r="F787" s="5">
        <v>456</v>
      </c>
    </row>
    <row r="788" s="1" customFormat="1" ht="22.5" customHeight="1" spans="1:6">
      <c r="A788" s="5">
        <f>26406</f>
        <v>26406</v>
      </c>
      <c r="B788" s="5" t="s">
        <v>6</v>
      </c>
      <c r="C788" s="5" t="s">
        <v>7</v>
      </c>
      <c r="D788" s="5" t="s">
        <v>462</v>
      </c>
      <c r="E788" s="5" t="s">
        <v>9</v>
      </c>
      <c r="F788" s="5">
        <v>958</v>
      </c>
    </row>
    <row r="789" s="1" customFormat="1" ht="22.5" customHeight="1" spans="1:6">
      <c r="A789" s="5">
        <f>26415</f>
        <v>26415</v>
      </c>
      <c r="B789" s="5" t="s">
        <v>6</v>
      </c>
      <c r="C789" s="5" t="s">
        <v>13</v>
      </c>
      <c r="D789" s="5" t="s">
        <v>189</v>
      </c>
      <c r="E789" s="5" t="s">
        <v>16</v>
      </c>
      <c r="F789" s="5">
        <v>466</v>
      </c>
    </row>
    <row r="790" s="1" customFormat="1" ht="22.5" customHeight="1" spans="1:6">
      <c r="A790" s="5">
        <f>26417</f>
        <v>26417</v>
      </c>
      <c r="B790" s="5" t="s">
        <v>6</v>
      </c>
      <c r="C790" s="5" t="s">
        <v>37</v>
      </c>
      <c r="D790" s="5" t="s">
        <v>660</v>
      </c>
      <c r="E790" s="5" t="s">
        <v>9</v>
      </c>
      <c r="F790" s="5">
        <v>1054</v>
      </c>
    </row>
    <row r="791" s="1" customFormat="1" ht="22.5" customHeight="1" spans="1:6">
      <c r="A791" s="5">
        <f>26437</f>
        <v>26437</v>
      </c>
      <c r="B791" s="5" t="s">
        <v>6</v>
      </c>
      <c r="C791" s="5" t="s">
        <v>37</v>
      </c>
      <c r="D791" s="5" t="s">
        <v>132</v>
      </c>
      <c r="E791" s="5" t="s">
        <v>16</v>
      </c>
      <c r="F791" s="5">
        <v>456</v>
      </c>
    </row>
    <row r="792" s="1" customFormat="1" ht="22.5" customHeight="1" spans="1:6">
      <c r="A792" s="5">
        <f>26465</f>
        <v>26465</v>
      </c>
      <c r="B792" s="5" t="s">
        <v>6</v>
      </c>
      <c r="C792" s="5" t="s">
        <v>10</v>
      </c>
      <c r="D792" s="5" t="s">
        <v>661</v>
      </c>
      <c r="E792" s="5" t="s">
        <v>9</v>
      </c>
      <c r="F792" s="5">
        <v>980</v>
      </c>
    </row>
    <row r="793" s="1" customFormat="1" ht="22.5" customHeight="1" spans="1:6">
      <c r="A793" s="5">
        <f>26483</f>
        <v>26483</v>
      </c>
      <c r="B793" s="5" t="s">
        <v>6</v>
      </c>
      <c r="C793" s="5" t="s">
        <v>13</v>
      </c>
      <c r="D793" s="5" t="s">
        <v>662</v>
      </c>
      <c r="E793" s="5" t="s">
        <v>9</v>
      </c>
      <c r="F793" s="5">
        <v>529</v>
      </c>
    </row>
    <row r="794" s="1" customFormat="1" ht="22.5" customHeight="1" spans="1:6">
      <c r="A794" s="5">
        <f>26511</f>
        <v>26511</v>
      </c>
      <c r="B794" s="5" t="s">
        <v>6</v>
      </c>
      <c r="C794" s="5" t="s">
        <v>7</v>
      </c>
      <c r="D794" s="5" t="s">
        <v>663</v>
      </c>
      <c r="E794" s="5" t="s">
        <v>16</v>
      </c>
      <c r="F794" s="5">
        <v>450</v>
      </c>
    </row>
    <row r="795" s="1" customFormat="1" ht="22.5" customHeight="1" spans="1:6">
      <c r="A795" s="5">
        <f>26521</f>
        <v>26521</v>
      </c>
      <c r="B795" s="5" t="s">
        <v>6</v>
      </c>
      <c r="C795" s="5" t="s">
        <v>17</v>
      </c>
      <c r="D795" s="5" t="s">
        <v>79</v>
      </c>
      <c r="E795" s="5" t="s">
        <v>9</v>
      </c>
      <c r="F795" s="5">
        <v>455</v>
      </c>
    </row>
    <row r="796" s="1" customFormat="1" ht="22.5" customHeight="1" spans="1:6">
      <c r="A796" s="5">
        <f>26524</f>
        <v>26524</v>
      </c>
      <c r="B796" s="5" t="s">
        <v>6</v>
      </c>
      <c r="C796" s="5" t="s">
        <v>17</v>
      </c>
      <c r="D796" s="5" t="s">
        <v>664</v>
      </c>
      <c r="E796" s="5" t="s">
        <v>9</v>
      </c>
      <c r="F796" s="5">
        <v>523</v>
      </c>
    </row>
    <row r="797" s="1" customFormat="1" ht="22.5" customHeight="1" spans="1:6">
      <c r="A797" s="5">
        <f>26543</f>
        <v>26543</v>
      </c>
      <c r="B797" s="5" t="s">
        <v>6</v>
      </c>
      <c r="C797" s="5" t="s">
        <v>10</v>
      </c>
      <c r="D797" s="5" t="s">
        <v>665</v>
      </c>
      <c r="E797" s="5" t="s">
        <v>9</v>
      </c>
      <c r="F797" s="5">
        <v>848</v>
      </c>
    </row>
    <row r="798" s="1" customFormat="1" ht="22.5" customHeight="1" spans="1:6">
      <c r="A798" s="5">
        <f>26585</f>
        <v>26585</v>
      </c>
      <c r="B798" s="5" t="s">
        <v>6</v>
      </c>
      <c r="C798" s="5" t="s">
        <v>10</v>
      </c>
      <c r="D798" s="5" t="s">
        <v>189</v>
      </c>
      <c r="E798" s="5" t="s">
        <v>16</v>
      </c>
      <c r="F798" s="5">
        <v>456</v>
      </c>
    </row>
    <row r="799" s="1" customFormat="1" ht="22.5" customHeight="1" spans="1:6">
      <c r="A799" s="5">
        <f>26590</f>
        <v>26590</v>
      </c>
      <c r="B799" s="5" t="s">
        <v>6</v>
      </c>
      <c r="C799" s="5" t="s">
        <v>7</v>
      </c>
      <c r="D799" s="5" t="s">
        <v>173</v>
      </c>
      <c r="E799" s="5" t="s">
        <v>16</v>
      </c>
      <c r="F799" s="5">
        <v>1242</v>
      </c>
    </row>
    <row r="800" s="1" customFormat="1" ht="22.5" customHeight="1" spans="1:6">
      <c r="A800" s="5">
        <f>26631</f>
        <v>26631</v>
      </c>
      <c r="B800" s="5" t="s">
        <v>6</v>
      </c>
      <c r="C800" s="5" t="s">
        <v>7</v>
      </c>
      <c r="D800" s="5" t="s">
        <v>32</v>
      </c>
      <c r="E800" s="5" t="s">
        <v>9</v>
      </c>
      <c r="F800" s="5">
        <v>523</v>
      </c>
    </row>
    <row r="801" s="1" customFormat="1" ht="22.5" customHeight="1" spans="1:6">
      <c r="A801" s="5">
        <f>26633</f>
        <v>26633</v>
      </c>
      <c r="B801" s="5" t="s">
        <v>6</v>
      </c>
      <c r="C801" s="5" t="s">
        <v>17</v>
      </c>
      <c r="D801" s="5" t="s">
        <v>90</v>
      </c>
      <c r="E801" s="5" t="s">
        <v>9</v>
      </c>
      <c r="F801" s="5">
        <v>980</v>
      </c>
    </row>
    <row r="802" s="1" customFormat="1" ht="22.5" customHeight="1" spans="1:6">
      <c r="A802" s="5">
        <f>26703</f>
        <v>26703</v>
      </c>
      <c r="B802" s="5" t="s">
        <v>6</v>
      </c>
      <c r="C802" s="5" t="s">
        <v>7</v>
      </c>
      <c r="D802" s="5" t="s">
        <v>416</v>
      </c>
      <c r="E802" s="5" t="s">
        <v>16</v>
      </c>
      <c r="F802" s="5">
        <v>456</v>
      </c>
    </row>
    <row r="803" s="1" customFormat="1" ht="22.5" customHeight="1" spans="1:6">
      <c r="A803" s="5">
        <f>26793</f>
        <v>26793</v>
      </c>
      <c r="B803" s="5" t="s">
        <v>6</v>
      </c>
      <c r="C803" s="5" t="s">
        <v>26</v>
      </c>
      <c r="D803" s="5" t="s">
        <v>571</v>
      </c>
      <c r="E803" s="5" t="s">
        <v>16</v>
      </c>
      <c r="F803" s="5">
        <v>456</v>
      </c>
    </row>
    <row r="804" s="1" customFormat="1" ht="22.5" customHeight="1" spans="1:6">
      <c r="A804" s="5">
        <f>26920</f>
        <v>26920</v>
      </c>
      <c r="B804" s="5" t="s">
        <v>6</v>
      </c>
      <c r="C804" s="5" t="s">
        <v>34</v>
      </c>
      <c r="D804" s="5" t="s">
        <v>666</v>
      </c>
      <c r="E804" s="5" t="s">
        <v>9</v>
      </c>
      <c r="F804" s="5">
        <v>912</v>
      </c>
    </row>
    <row r="805" s="1" customFormat="1" ht="22.5" customHeight="1" spans="1:6">
      <c r="A805" s="5">
        <f>26941</f>
        <v>26941</v>
      </c>
      <c r="B805" s="5" t="s">
        <v>6</v>
      </c>
      <c r="C805" s="5" t="s">
        <v>137</v>
      </c>
      <c r="D805" s="5" t="s">
        <v>667</v>
      </c>
      <c r="E805" s="5" t="s">
        <v>9</v>
      </c>
      <c r="F805" s="5">
        <v>486</v>
      </c>
    </row>
    <row r="806" s="1" customFormat="1" ht="22.5" customHeight="1" spans="1:6">
      <c r="A806" s="5">
        <f>26973</f>
        <v>26973</v>
      </c>
      <c r="B806" s="5" t="s">
        <v>6</v>
      </c>
      <c r="C806" s="5" t="s">
        <v>7</v>
      </c>
      <c r="D806" s="5" t="s">
        <v>575</v>
      </c>
      <c r="E806" s="5" t="s">
        <v>16</v>
      </c>
      <c r="F806" s="5">
        <v>456</v>
      </c>
    </row>
    <row r="807" s="1" customFormat="1" ht="22.5" customHeight="1" spans="1:6">
      <c r="A807" s="5">
        <f>26985</f>
        <v>26985</v>
      </c>
      <c r="B807" s="5" t="s">
        <v>6</v>
      </c>
      <c r="C807" s="5" t="s">
        <v>7</v>
      </c>
      <c r="D807" s="5" t="s">
        <v>48</v>
      </c>
      <c r="E807" s="5" t="s">
        <v>9</v>
      </c>
      <c r="F807" s="5">
        <v>523</v>
      </c>
    </row>
    <row r="808" s="1" customFormat="1" ht="22.5" customHeight="1" spans="1:6">
      <c r="A808" s="5">
        <f>27011</f>
        <v>27011</v>
      </c>
      <c r="B808" s="5" t="s">
        <v>6</v>
      </c>
      <c r="C808" s="5" t="s">
        <v>19</v>
      </c>
      <c r="D808" s="5" t="s">
        <v>559</v>
      </c>
      <c r="E808" s="5" t="s">
        <v>16</v>
      </c>
      <c r="F808" s="5">
        <v>912</v>
      </c>
    </row>
    <row r="809" s="1" customFormat="1" ht="22.5" customHeight="1" spans="1:6">
      <c r="A809" s="5">
        <f>27052</f>
        <v>27052</v>
      </c>
      <c r="B809" s="5" t="s">
        <v>6</v>
      </c>
      <c r="C809" s="5" t="s">
        <v>26</v>
      </c>
      <c r="D809" s="5" t="s">
        <v>668</v>
      </c>
      <c r="E809" s="5" t="s">
        <v>16</v>
      </c>
      <c r="F809" s="5">
        <v>456</v>
      </c>
    </row>
    <row r="810" s="1" customFormat="1" ht="22.5" customHeight="1" spans="1:6">
      <c r="A810" s="5">
        <f>27072</f>
        <v>27072</v>
      </c>
      <c r="B810" s="5" t="s">
        <v>6</v>
      </c>
      <c r="C810" s="5" t="s">
        <v>26</v>
      </c>
      <c r="D810" s="5" t="s">
        <v>669</v>
      </c>
      <c r="E810" s="5" t="s">
        <v>9</v>
      </c>
      <c r="F810" s="5">
        <v>523</v>
      </c>
    </row>
    <row r="811" s="1" customFormat="1" ht="22.5" customHeight="1" spans="1:6">
      <c r="A811" s="5">
        <f>27128</f>
        <v>27128</v>
      </c>
      <c r="B811" s="5" t="s">
        <v>6</v>
      </c>
      <c r="C811" s="5" t="s">
        <v>17</v>
      </c>
      <c r="D811" s="5" t="s">
        <v>670</v>
      </c>
      <c r="E811" s="5" t="s">
        <v>9</v>
      </c>
      <c r="F811" s="5">
        <v>475</v>
      </c>
    </row>
    <row r="812" s="1" customFormat="1" ht="22.5" customHeight="1" spans="1:6">
      <c r="A812" s="5">
        <f>27159</f>
        <v>27159</v>
      </c>
      <c r="B812" s="5" t="s">
        <v>6</v>
      </c>
      <c r="C812" s="5" t="s">
        <v>17</v>
      </c>
      <c r="D812" s="5" t="s">
        <v>671</v>
      </c>
      <c r="E812" s="5" t="s">
        <v>9</v>
      </c>
      <c r="F812" s="5">
        <v>998</v>
      </c>
    </row>
    <row r="813" s="1" customFormat="1" ht="22.5" customHeight="1" spans="1:6">
      <c r="A813" s="5">
        <f>27185</f>
        <v>27185</v>
      </c>
      <c r="B813" s="5" t="s">
        <v>6</v>
      </c>
      <c r="C813" s="5" t="s">
        <v>7</v>
      </c>
      <c r="D813" s="5" t="s">
        <v>672</v>
      </c>
      <c r="E813" s="5" t="s">
        <v>9</v>
      </c>
      <c r="F813" s="5">
        <v>523</v>
      </c>
    </row>
    <row r="814" s="1" customFormat="1" ht="22.5" customHeight="1" spans="1:6">
      <c r="A814" s="5">
        <f>27190</f>
        <v>27190</v>
      </c>
      <c r="B814" s="5" t="s">
        <v>6</v>
      </c>
      <c r="C814" s="5" t="s">
        <v>34</v>
      </c>
      <c r="D814" s="5" t="s">
        <v>673</v>
      </c>
      <c r="E814" s="5" t="s">
        <v>16</v>
      </c>
      <c r="F814" s="5">
        <v>456</v>
      </c>
    </row>
    <row r="815" s="1" customFormat="1" ht="22.5" customHeight="1" spans="1:6">
      <c r="A815" s="5">
        <f>27209</f>
        <v>27209</v>
      </c>
      <c r="B815" s="5" t="s">
        <v>6</v>
      </c>
      <c r="C815" s="5" t="s">
        <v>26</v>
      </c>
      <c r="D815" s="5" t="s">
        <v>197</v>
      </c>
      <c r="E815" s="5" t="s">
        <v>9</v>
      </c>
      <c r="F815" s="5">
        <v>523</v>
      </c>
    </row>
    <row r="816" s="1" customFormat="1" ht="22.5" customHeight="1" spans="1:6">
      <c r="A816" s="5">
        <f>27247</f>
        <v>27247</v>
      </c>
      <c r="B816" s="5" t="s">
        <v>6</v>
      </c>
      <c r="C816" s="5" t="s">
        <v>17</v>
      </c>
      <c r="D816" s="5" t="s">
        <v>674</v>
      </c>
      <c r="E816" s="5" t="s">
        <v>9</v>
      </c>
      <c r="F816" s="5">
        <v>455</v>
      </c>
    </row>
    <row r="817" s="1" customFormat="1" ht="22.5" customHeight="1" spans="1:6">
      <c r="A817" s="5">
        <f>27254</f>
        <v>27254</v>
      </c>
      <c r="B817" s="5" t="s">
        <v>6</v>
      </c>
      <c r="C817" s="5" t="s">
        <v>26</v>
      </c>
      <c r="D817" s="5" t="s">
        <v>141</v>
      </c>
      <c r="E817" s="5" t="s">
        <v>9</v>
      </c>
      <c r="F817" s="5">
        <v>523</v>
      </c>
    </row>
    <row r="818" s="1" customFormat="1" ht="22.5" customHeight="1" spans="1:6">
      <c r="A818" s="5">
        <f>27286</f>
        <v>27286</v>
      </c>
      <c r="B818" s="5" t="s">
        <v>6</v>
      </c>
      <c r="C818" s="5" t="s">
        <v>13</v>
      </c>
      <c r="D818" s="5" t="s">
        <v>409</v>
      </c>
      <c r="E818" s="5" t="s">
        <v>9</v>
      </c>
      <c r="F818" s="5">
        <v>523</v>
      </c>
    </row>
    <row r="819" s="1" customFormat="1" ht="22.5" customHeight="1" spans="1:6">
      <c r="A819" s="5">
        <f>27304</f>
        <v>27304</v>
      </c>
      <c r="B819" s="5" t="s">
        <v>6</v>
      </c>
      <c r="C819" s="5" t="s">
        <v>37</v>
      </c>
      <c r="D819" s="5" t="s">
        <v>675</v>
      </c>
      <c r="E819" s="5" t="s">
        <v>16</v>
      </c>
      <c r="F819" s="5">
        <v>456</v>
      </c>
    </row>
    <row r="820" s="1" customFormat="1" ht="22.5" customHeight="1" spans="1:6">
      <c r="A820" s="5">
        <f>27306</f>
        <v>27306</v>
      </c>
      <c r="B820" s="5" t="s">
        <v>6</v>
      </c>
      <c r="C820" s="5" t="s">
        <v>10</v>
      </c>
      <c r="D820" s="5" t="s">
        <v>197</v>
      </c>
      <c r="E820" s="5" t="s">
        <v>9</v>
      </c>
      <c r="F820" s="5">
        <v>980</v>
      </c>
    </row>
    <row r="821" s="1" customFormat="1" ht="22.5" customHeight="1" spans="1:6">
      <c r="A821" s="5">
        <f>27337</f>
        <v>27337</v>
      </c>
      <c r="B821" s="5" t="s">
        <v>6</v>
      </c>
      <c r="C821" s="5" t="s">
        <v>7</v>
      </c>
      <c r="D821" s="5" t="s">
        <v>676</v>
      </c>
      <c r="E821" s="5" t="s">
        <v>9</v>
      </c>
      <c r="F821" s="5">
        <v>523</v>
      </c>
    </row>
    <row r="822" s="1" customFormat="1" ht="22.5" customHeight="1" spans="1:6">
      <c r="A822" s="5">
        <f>27367</f>
        <v>27367</v>
      </c>
      <c r="B822" s="5" t="s">
        <v>6</v>
      </c>
      <c r="C822" s="5" t="s">
        <v>10</v>
      </c>
      <c r="D822" s="5" t="s">
        <v>677</v>
      </c>
      <c r="E822" s="5" t="s">
        <v>9</v>
      </c>
      <c r="F822" s="5">
        <v>980</v>
      </c>
    </row>
    <row r="823" s="1" customFormat="1" ht="22.5" customHeight="1" spans="1:6">
      <c r="A823" s="5">
        <f>27571</f>
        <v>27571</v>
      </c>
      <c r="B823" s="5" t="s">
        <v>6</v>
      </c>
      <c r="C823" s="5" t="s">
        <v>26</v>
      </c>
      <c r="D823" s="5" t="s">
        <v>356</v>
      </c>
      <c r="E823" s="5" t="s">
        <v>9</v>
      </c>
      <c r="F823" s="5">
        <v>1436</v>
      </c>
    </row>
    <row r="824" s="1" customFormat="1" ht="22.5" customHeight="1" spans="1:6">
      <c r="A824" s="5">
        <f>27578</f>
        <v>27578</v>
      </c>
      <c r="B824" s="5" t="s">
        <v>6</v>
      </c>
      <c r="C824" s="5" t="s">
        <v>26</v>
      </c>
      <c r="D824" s="5" t="s">
        <v>30</v>
      </c>
      <c r="E824" s="5" t="s">
        <v>16</v>
      </c>
      <c r="F824" s="5">
        <v>456</v>
      </c>
    </row>
    <row r="825" s="1" customFormat="1" ht="22.5" customHeight="1" spans="1:6">
      <c r="A825" s="5">
        <f>27636</f>
        <v>27636</v>
      </c>
      <c r="B825" s="5" t="s">
        <v>6</v>
      </c>
      <c r="C825" s="5" t="s">
        <v>10</v>
      </c>
      <c r="D825" s="5" t="s">
        <v>678</v>
      </c>
      <c r="E825" s="5" t="s">
        <v>9</v>
      </c>
      <c r="F825" s="5">
        <v>523</v>
      </c>
    </row>
    <row r="826" s="1" customFormat="1" ht="22.5" customHeight="1" spans="1:6">
      <c r="A826" s="5">
        <f>27668</f>
        <v>27668</v>
      </c>
      <c r="B826" s="5" t="s">
        <v>6</v>
      </c>
      <c r="C826" s="5" t="s">
        <v>37</v>
      </c>
      <c r="D826" s="5" t="s">
        <v>126</v>
      </c>
      <c r="E826" s="5" t="s">
        <v>9</v>
      </c>
      <c r="F826" s="5">
        <v>980</v>
      </c>
    </row>
    <row r="827" s="1" customFormat="1" ht="22.5" customHeight="1" spans="1:6">
      <c r="A827" s="5">
        <f>27690</f>
        <v>27690</v>
      </c>
      <c r="B827" s="5" t="s">
        <v>6</v>
      </c>
      <c r="C827" s="5" t="s">
        <v>17</v>
      </c>
      <c r="D827" s="5" t="s">
        <v>679</v>
      </c>
      <c r="E827" s="5" t="s">
        <v>9</v>
      </c>
      <c r="F827" s="5">
        <v>523</v>
      </c>
    </row>
    <row r="828" s="1" customFormat="1" ht="22.5" customHeight="1" spans="1:6">
      <c r="A828" s="5">
        <f>27721</f>
        <v>27721</v>
      </c>
      <c r="B828" s="5" t="s">
        <v>6</v>
      </c>
      <c r="C828" s="5" t="s">
        <v>13</v>
      </c>
      <c r="D828" s="5" t="s">
        <v>680</v>
      </c>
      <c r="E828" s="5" t="s">
        <v>16</v>
      </c>
      <c r="F828" s="5">
        <v>456</v>
      </c>
    </row>
    <row r="829" s="1" customFormat="1" ht="22.5" customHeight="1" spans="1:6">
      <c r="A829" s="5">
        <f>27759</f>
        <v>27759</v>
      </c>
      <c r="B829" s="5" t="s">
        <v>6</v>
      </c>
      <c r="C829" s="5" t="s">
        <v>10</v>
      </c>
      <c r="D829" s="5" t="s">
        <v>681</v>
      </c>
      <c r="E829" s="5" t="s">
        <v>9</v>
      </c>
      <c r="F829" s="5">
        <v>1759</v>
      </c>
    </row>
    <row r="830" s="1" customFormat="1" ht="22.5" customHeight="1" spans="1:6">
      <c r="A830" s="5">
        <f>27847</f>
        <v>27847</v>
      </c>
      <c r="B830" s="5" t="s">
        <v>6</v>
      </c>
      <c r="C830" s="5" t="s">
        <v>26</v>
      </c>
      <c r="D830" s="5" t="s">
        <v>327</v>
      </c>
      <c r="E830" s="5" t="s">
        <v>9</v>
      </c>
      <c r="F830" s="5">
        <v>1046</v>
      </c>
    </row>
    <row r="831" s="1" customFormat="1" ht="22.5" customHeight="1" spans="1:6">
      <c r="A831" s="5">
        <f>27853</f>
        <v>27853</v>
      </c>
      <c r="B831" s="5" t="s">
        <v>6</v>
      </c>
      <c r="C831" s="5" t="s">
        <v>13</v>
      </c>
      <c r="D831" s="5" t="s">
        <v>50</v>
      </c>
      <c r="E831" s="5" t="s">
        <v>9</v>
      </c>
      <c r="F831" s="5">
        <v>510</v>
      </c>
    </row>
    <row r="832" s="1" customFormat="1" ht="22.5" customHeight="1" spans="1:6">
      <c r="A832" s="5">
        <f>27861</f>
        <v>27861</v>
      </c>
      <c r="B832" s="5" t="s">
        <v>6</v>
      </c>
      <c r="C832" s="5" t="s">
        <v>17</v>
      </c>
      <c r="D832" s="5" t="s">
        <v>367</v>
      </c>
      <c r="E832" s="5" t="s">
        <v>9</v>
      </c>
      <c r="F832" s="5">
        <v>523</v>
      </c>
    </row>
    <row r="833" s="1" customFormat="1" ht="22.5" customHeight="1" spans="1:6">
      <c r="A833" s="5">
        <f>27925</f>
        <v>27925</v>
      </c>
      <c r="B833" s="5" t="s">
        <v>6</v>
      </c>
      <c r="C833" s="5" t="s">
        <v>26</v>
      </c>
      <c r="D833" s="5" t="s">
        <v>682</v>
      </c>
      <c r="E833" s="5" t="s">
        <v>16</v>
      </c>
      <c r="F833" s="5">
        <v>456</v>
      </c>
    </row>
    <row r="834" s="1" customFormat="1" ht="22.5" customHeight="1" spans="1:6">
      <c r="A834" s="5">
        <f>27936</f>
        <v>27936</v>
      </c>
      <c r="B834" s="5" t="s">
        <v>6</v>
      </c>
      <c r="C834" s="5" t="s">
        <v>26</v>
      </c>
      <c r="D834" s="5" t="s">
        <v>683</v>
      </c>
      <c r="E834" s="5" t="s">
        <v>16</v>
      </c>
      <c r="F834" s="5">
        <v>456</v>
      </c>
    </row>
    <row r="835" s="1" customFormat="1" ht="22.5" customHeight="1" spans="1:6">
      <c r="A835" s="5">
        <f>27938</f>
        <v>27938</v>
      </c>
      <c r="B835" s="5" t="s">
        <v>6</v>
      </c>
      <c r="C835" s="5" t="s">
        <v>137</v>
      </c>
      <c r="D835" s="5" t="s">
        <v>684</v>
      </c>
      <c r="E835" s="5" t="s">
        <v>16</v>
      </c>
      <c r="F835" s="5">
        <v>452</v>
      </c>
    </row>
    <row r="836" s="1" customFormat="1" ht="22.5" customHeight="1" spans="1:6">
      <c r="A836" s="5">
        <f>28008</f>
        <v>28008</v>
      </c>
      <c r="B836" s="5" t="s">
        <v>6</v>
      </c>
      <c r="C836" s="5" t="s">
        <v>26</v>
      </c>
      <c r="D836" s="5" t="s">
        <v>341</v>
      </c>
      <c r="E836" s="5" t="s">
        <v>16</v>
      </c>
      <c r="F836" s="5">
        <v>450</v>
      </c>
    </row>
    <row r="837" s="1" customFormat="1" ht="22.5" customHeight="1" spans="1:6">
      <c r="A837" s="5">
        <f>28019</f>
        <v>28019</v>
      </c>
      <c r="B837" s="5" t="s">
        <v>6</v>
      </c>
      <c r="C837" s="5" t="s">
        <v>26</v>
      </c>
      <c r="D837" s="5" t="s">
        <v>685</v>
      </c>
      <c r="E837" s="5" t="s">
        <v>9</v>
      </c>
      <c r="F837" s="5">
        <v>523</v>
      </c>
    </row>
    <row r="838" s="1" customFormat="1" ht="22.5" customHeight="1" spans="1:6">
      <c r="A838" s="5">
        <f>28079</f>
        <v>28079</v>
      </c>
      <c r="B838" s="5" t="s">
        <v>6</v>
      </c>
      <c r="C838" s="5" t="s">
        <v>19</v>
      </c>
      <c r="D838" s="5" t="s">
        <v>686</v>
      </c>
      <c r="E838" s="5" t="s">
        <v>16</v>
      </c>
      <c r="F838" s="5">
        <v>450</v>
      </c>
    </row>
    <row r="839" s="1" customFormat="1" ht="22.5" customHeight="1" spans="1:6">
      <c r="A839" s="5">
        <f>28157</f>
        <v>28157</v>
      </c>
      <c r="B839" s="5" t="s">
        <v>6</v>
      </c>
      <c r="C839" s="5" t="s">
        <v>7</v>
      </c>
      <c r="D839" s="5" t="s">
        <v>505</v>
      </c>
      <c r="E839" s="5" t="s">
        <v>16</v>
      </c>
      <c r="F839" s="5">
        <v>912</v>
      </c>
    </row>
    <row r="840" s="1" customFormat="1" ht="22.5" customHeight="1" spans="1:6">
      <c r="A840" s="5">
        <f>28158</f>
        <v>28158</v>
      </c>
      <c r="B840" s="5" t="s">
        <v>6</v>
      </c>
      <c r="C840" s="5" t="s">
        <v>34</v>
      </c>
      <c r="D840" s="5" t="s">
        <v>687</v>
      </c>
      <c r="E840" s="5" t="s">
        <v>9</v>
      </c>
      <c r="F840" s="5">
        <v>510</v>
      </c>
    </row>
    <row r="841" s="1" customFormat="1" ht="22.5" customHeight="1" spans="1:6">
      <c r="A841" s="5">
        <f>28211</f>
        <v>28211</v>
      </c>
      <c r="B841" s="5" t="s">
        <v>6</v>
      </c>
      <c r="C841" s="5" t="s">
        <v>17</v>
      </c>
      <c r="D841" s="5" t="s">
        <v>105</v>
      </c>
      <c r="E841" s="5" t="s">
        <v>9</v>
      </c>
      <c r="F841" s="5">
        <v>523</v>
      </c>
    </row>
    <row r="842" s="1" customFormat="1" ht="22.5" customHeight="1" spans="1:6">
      <c r="A842" s="5">
        <f>28217</f>
        <v>28217</v>
      </c>
      <c r="B842" s="5" t="s">
        <v>6</v>
      </c>
      <c r="C842" s="5" t="s">
        <v>19</v>
      </c>
      <c r="D842" s="5" t="s">
        <v>359</v>
      </c>
      <c r="E842" s="5" t="s">
        <v>16</v>
      </c>
      <c r="F842" s="5">
        <v>456</v>
      </c>
    </row>
    <row r="843" s="1" customFormat="1" ht="22.5" customHeight="1" spans="1:6">
      <c r="A843" s="5">
        <f>28263</f>
        <v>28263</v>
      </c>
      <c r="B843" s="5" t="s">
        <v>6</v>
      </c>
      <c r="C843" s="5" t="s">
        <v>13</v>
      </c>
      <c r="D843" s="5" t="s">
        <v>688</v>
      </c>
      <c r="E843" s="5" t="s">
        <v>9</v>
      </c>
      <c r="F843" s="5">
        <v>523</v>
      </c>
    </row>
    <row r="844" s="1" customFormat="1" ht="22.5" customHeight="1" spans="1:6">
      <c r="A844" s="5">
        <f>28295</f>
        <v>28295</v>
      </c>
      <c r="B844" s="5" t="s">
        <v>6</v>
      </c>
      <c r="C844" s="5" t="s">
        <v>26</v>
      </c>
      <c r="D844" s="5" t="s">
        <v>689</v>
      </c>
      <c r="E844" s="5" t="s">
        <v>9</v>
      </c>
      <c r="F844" s="5">
        <v>848</v>
      </c>
    </row>
    <row r="845" s="1" customFormat="1" ht="22.5" customHeight="1" spans="1:6">
      <c r="A845" s="5">
        <f>28298</f>
        <v>28298</v>
      </c>
      <c r="B845" s="5" t="s">
        <v>6</v>
      </c>
      <c r="C845" s="5" t="s">
        <v>10</v>
      </c>
      <c r="D845" s="5" t="s">
        <v>690</v>
      </c>
      <c r="E845" s="5" t="s">
        <v>9</v>
      </c>
      <c r="F845" s="5">
        <v>523</v>
      </c>
    </row>
    <row r="846" s="1" customFormat="1" ht="22.5" customHeight="1" spans="1:6">
      <c r="A846" s="5">
        <f>28299</f>
        <v>28299</v>
      </c>
      <c r="B846" s="5" t="s">
        <v>6</v>
      </c>
      <c r="C846" s="5" t="s">
        <v>10</v>
      </c>
      <c r="D846" s="5" t="s">
        <v>691</v>
      </c>
      <c r="E846" s="5" t="s">
        <v>16</v>
      </c>
      <c r="F846" s="5">
        <v>456</v>
      </c>
    </row>
    <row r="847" s="1" customFormat="1" ht="22.5" customHeight="1" spans="1:6">
      <c r="A847" s="5">
        <f>28374</f>
        <v>28374</v>
      </c>
      <c r="B847" s="5" t="s">
        <v>6</v>
      </c>
      <c r="C847" s="5" t="s">
        <v>19</v>
      </c>
      <c r="D847" s="5" t="s">
        <v>692</v>
      </c>
      <c r="E847" s="5" t="s">
        <v>16</v>
      </c>
      <c r="F847" s="5">
        <v>456</v>
      </c>
    </row>
    <row r="848" s="1" customFormat="1" ht="22.5" customHeight="1" spans="1:6">
      <c r="A848" s="5">
        <f>28382</f>
        <v>28382</v>
      </c>
      <c r="B848" s="5" t="s">
        <v>6</v>
      </c>
      <c r="C848" s="5" t="s">
        <v>17</v>
      </c>
      <c r="D848" s="5" t="s">
        <v>109</v>
      </c>
      <c r="E848" s="5" t="s">
        <v>9</v>
      </c>
      <c r="F848" s="5">
        <v>523</v>
      </c>
    </row>
    <row r="849" s="1" customFormat="1" ht="22.5" customHeight="1" spans="1:6">
      <c r="A849" s="5">
        <f>28407</f>
        <v>28407</v>
      </c>
      <c r="B849" s="5" t="s">
        <v>6</v>
      </c>
      <c r="C849" s="5" t="s">
        <v>34</v>
      </c>
      <c r="D849" s="5" t="s">
        <v>693</v>
      </c>
      <c r="E849" s="5" t="s">
        <v>16</v>
      </c>
      <c r="F849" s="5">
        <v>386</v>
      </c>
    </row>
    <row r="850" s="1" customFormat="1" ht="22.5" customHeight="1" spans="1:6">
      <c r="A850" s="5">
        <f>28417</f>
        <v>28417</v>
      </c>
      <c r="B850" s="5" t="s">
        <v>6</v>
      </c>
      <c r="C850" s="5" t="s">
        <v>13</v>
      </c>
      <c r="D850" s="5" t="s">
        <v>694</v>
      </c>
      <c r="E850" s="5" t="s">
        <v>9</v>
      </c>
      <c r="F850" s="5">
        <v>523</v>
      </c>
    </row>
    <row r="851" s="1" customFormat="1" ht="22.5" customHeight="1" spans="1:6">
      <c r="A851" s="5">
        <f>28423</f>
        <v>28423</v>
      </c>
      <c r="B851" s="5" t="s">
        <v>6</v>
      </c>
      <c r="C851" s="5" t="s">
        <v>34</v>
      </c>
      <c r="D851" s="5" t="s">
        <v>104</v>
      </c>
      <c r="E851" s="5" t="s">
        <v>16</v>
      </c>
      <c r="F851" s="5">
        <v>456</v>
      </c>
    </row>
    <row r="852" s="1" customFormat="1" ht="22.5" customHeight="1" spans="1:6">
      <c r="A852" s="5">
        <f>28503</f>
        <v>28503</v>
      </c>
      <c r="B852" s="5" t="s">
        <v>6</v>
      </c>
      <c r="C852" s="5" t="s">
        <v>19</v>
      </c>
      <c r="D852" s="5" t="s">
        <v>695</v>
      </c>
      <c r="E852" s="5" t="s">
        <v>16</v>
      </c>
      <c r="F852" s="5">
        <v>850</v>
      </c>
    </row>
    <row r="853" s="1" customFormat="1" ht="22.5" customHeight="1" spans="1:6">
      <c r="A853" s="5">
        <f>28515</f>
        <v>28515</v>
      </c>
      <c r="B853" s="5" t="s">
        <v>6</v>
      </c>
      <c r="C853" s="5" t="s">
        <v>7</v>
      </c>
      <c r="D853" s="5" t="s">
        <v>696</v>
      </c>
      <c r="E853" s="5" t="s">
        <v>16</v>
      </c>
      <c r="F853" s="5">
        <v>456</v>
      </c>
    </row>
    <row r="854" s="1" customFormat="1" ht="22.5" customHeight="1" spans="1:6">
      <c r="A854" s="5">
        <f>28547</f>
        <v>28547</v>
      </c>
      <c r="B854" s="5" t="s">
        <v>6</v>
      </c>
      <c r="C854" s="5" t="s">
        <v>7</v>
      </c>
      <c r="D854" s="5" t="s">
        <v>697</v>
      </c>
      <c r="E854" s="5" t="s">
        <v>9</v>
      </c>
      <c r="F854" s="5">
        <v>848</v>
      </c>
    </row>
    <row r="855" s="1" customFormat="1" ht="22.5" customHeight="1" spans="1:6">
      <c r="A855" s="5">
        <f>28560</f>
        <v>28560</v>
      </c>
      <c r="B855" s="5" t="s">
        <v>6</v>
      </c>
      <c r="C855" s="5" t="s">
        <v>26</v>
      </c>
      <c r="D855" s="5" t="s">
        <v>53</v>
      </c>
      <c r="E855" s="5" t="s">
        <v>9</v>
      </c>
      <c r="F855" s="5">
        <v>980</v>
      </c>
    </row>
    <row r="856" s="1" customFormat="1" ht="22.5" customHeight="1" spans="1:6">
      <c r="A856" s="5">
        <f>28570</f>
        <v>28570</v>
      </c>
      <c r="B856" s="5" t="s">
        <v>6</v>
      </c>
      <c r="C856" s="5" t="s">
        <v>7</v>
      </c>
      <c r="D856" s="5" t="s">
        <v>698</v>
      </c>
      <c r="E856" s="5" t="s">
        <v>9</v>
      </c>
      <c r="F856" s="5">
        <v>523</v>
      </c>
    </row>
    <row r="857" s="1" customFormat="1" ht="22.5" customHeight="1" spans="1:6">
      <c r="A857" s="5">
        <f>28614</f>
        <v>28614</v>
      </c>
      <c r="B857" s="5" t="s">
        <v>6</v>
      </c>
      <c r="C857" s="5" t="s">
        <v>17</v>
      </c>
      <c r="D857" s="5" t="s">
        <v>684</v>
      </c>
      <c r="E857" s="5" t="s">
        <v>9</v>
      </c>
      <c r="F857" s="5">
        <v>484</v>
      </c>
    </row>
    <row r="858" s="1" customFormat="1" ht="22.5" customHeight="1" spans="1:6">
      <c r="A858" s="5">
        <f>28638</f>
        <v>28638</v>
      </c>
      <c r="B858" s="5" t="s">
        <v>6</v>
      </c>
      <c r="C858" s="5" t="s">
        <v>10</v>
      </c>
      <c r="D858" s="5" t="s">
        <v>682</v>
      </c>
      <c r="E858" s="5" t="s">
        <v>16</v>
      </c>
      <c r="F858" s="5">
        <v>456</v>
      </c>
    </row>
    <row r="859" s="1" customFormat="1" ht="22.5" customHeight="1" spans="1:6">
      <c r="A859" s="5">
        <f>28693</f>
        <v>28693</v>
      </c>
      <c r="B859" s="5" t="s">
        <v>6</v>
      </c>
      <c r="C859" s="5" t="s">
        <v>13</v>
      </c>
      <c r="D859" s="5" t="s">
        <v>699</v>
      </c>
      <c r="E859" s="5" t="s">
        <v>9</v>
      </c>
      <c r="F859" s="5">
        <v>510</v>
      </c>
    </row>
    <row r="860" s="1" customFormat="1" ht="22.5" customHeight="1" spans="1:6">
      <c r="A860" s="5">
        <f>28694</f>
        <v>28694</v>
      </c>
      <c r="B860" s="5" t="s">
        <v>6</v>
      </c>
      <c r="C860" s="5" t="s">
        <v>17</v>
      </c>
      <c r="D860" s="5" t="s">
        <v>700</v>
      </c>
      <c r="E860" s="5" t="s">
        <v>9</v>
      </c>
      <c r="F860" s="5">
        <v>523</v>
      </c>
    </row>
    <row r="861" s="1" customFormat="1" ht="22.5" customHeight="1" spans="1:6">
      <c r="A861" s="5">
        <f>28713</f>
        <v>28713</v>
      </c>
      <c r="B861" s="5" t="s">
        <v>6</v>
      </c>
      <c r="C861" s="5" t="s">
        <v>37</v>
      </c>
      <c r="D861" s="5" t="s">
        <v>28</v>
      </c>
      <c r="E861" s="5" t="s">
        <v>16</v>
      </c>
      <c r="F861" s="5">
        <v>456</v>
      </c>
    </row>
    <row r="862" s="1" customFormat="1" ht="22.5" customHeight="1" spans="1:6">
      <c r="A862" s="5">
        <f>28784</f>
        <v>28784</v>
      </c>
      <c r="B862" s="5" t="s">
        <v>6</v>
      </c>
      <c r="C862" s="5" t="s">
        <v>13</v>
      </c>
      <c r="D862" s="5" t="s">
        <v>701</v>
      </c>
      <c r="E862" s="5" t="s">
        <v>9</v>
      </c>
      <c r="F862" s="5">
        <v>484</v>
      </c>
    </row>
    <row r="863" s="1" customFormat="1" ht="22.5" customHeight="1" spans="1:6">
      <c r="A863" s="5">
        <f>28844</f>
        <v>28844</v>
      </c>
      <c r="B863" s="5" t="s">
        <v>6</v>
      </c>
      <c r="C863" s="5" t="s">
        <v>17</v>
      </c>
      <c r="D863" s="5" t="s">
        <v>702</v>
      </c>
      <c r="E863" s="5" t="s">
        <v>16</v>
      </c>
      <c r="F863" s="5">
        <v>456</v>
      </c>
    </row>
    <row r="864" s="1" customFormat="1" ht="22.5" customHeight="1" spans="1:6">
      <c r="A864" s="5">
        <f>28860</f>
        <v>28860</v>
      </c>
      <c r="B864" s="5" t="s">
        <v>6</v>
      </c>
      <c r="C864" s="5" t="s">
        <v>17</v>
      </c>
      <c r="D864" s="5" t="s">
        <v>703</v>
      </c>
      <c r="E864" s="5" t="s">
        <v>16</v>
      </c>
      <c r="F864" s="5">
        <v>456</v>
      </c>
    </row>
    <row r="865" s="1" customFormat="1" ht="22.5" customHeight="1" spans="1:6">
      <c r="A865" s="5">
        <f>28904</f>
        <v>28904</v>
      </c>
      <c r="B865" s="5" t="s">
        <v>6</v>
      </c>
      <c r="C865" s="5" t="s">
        <v>10</v>
      </c>
      <c r="D865" s="5" t="s">
        <v>540</v>
      </c>
      <c r="E865" s="5" t="s">
        <v>9</v>
      </c>
      <c r="F865" s="5">
        <v>980</v>
      </c>
    </row>
    <row r="866" s="1" customFormat="1" ht="22.5" customHeight="1" spans="1:6">
      <c r="A866" s="5">
        <f>28943</f>
        <v>28943</v>
      </c>
      <c r="B866" s="5" t="s">
        <v>6</v>
      </c>
      <c r="C866" s="5" t="s">
        <v>26</v>
      </c>
      <c r="D866" s="5" t="s">
        <v>704</v>
      </c>
      <c r="E866" s="5" t="s">
        <v>16</v>
      </c>
      <c r="F866" s="5">
        <v>456</v>
      </c>
    </row>
    <row r="867" s="1" customFormat="1" ht="22.5" customHeight="1" spans="1:6">
      <c r="A867" s="5">
        <f>28979</f>
        <v>28979</v>
      </c>
      <c r="B867" s="5" t="s">
        <v>6</v>
      </c>
      <c r="C867" s="5" t="s">
        <v>13</v>
      </c>
      <c r="D867" s="5" t="s">
        <v>705</v>
      </c>
      <c r="E867" s="5" t="s">
        <v>9</v>
      </c>
      <c r="F867" s="5">
        <v>980</v>
      </c>
    </row>
    <row r="868" s="1" customFormat="1" ht="22.5" customHeight="1" spans="1:6">
      <c r="A868" s="5">
        <f>28984</f>
        <v>28984</v>
      </c>
      <c r="B868" s="5" t="s">
        <v>6</v>
      </c>
      <c r="C868" s="5" t="s">
        <v>34</v>
      </c>
      <c r="D868" s="5" t="s">
        <v>706</v>
      </c>
      <c r="E868" s="5" t="s">
        <v>9</v>
      </c>
      <c r="F868" s="5">
        <v>510</v>
      </c>
    </row>
    <row r="869" s="1" customFormat="1" ht="22.5" customHeight="1" spans="1:6">
      <c r="A869" s="5">
        <f>28994</f>
        <v>28994</v>
      </c>
      <c r="B869" s="5" t="s">
        <v>6</v>
      </c>
      <c r="C869" s="5" t="s">
        <v>34</v>
      </c>
      <c r="D869" s="5" t="s">
        <v>707</v>
      </c>
      <c r="E869" s="5" t="s">
        <v>16</v>
      </c>
      <c r="F869" s="5">
        <v>456</v>
      </c>
    </row>
    <row r="870" s="1" customFormat="1" ht="22.5" customHeight="1" spans="1:6">
      <c r="A870" s="5">
        <f>28999</f>
        <v>28999</v>
      </c>
      <c r="B870" s="5" t="s">
        <v>6</v>
      </c>
      <c r="C870" s="5" t="s">
        <v>13</v>
      </c>
      <c r="D870" s="5" t="s">
        <v>708</v>
      </c>
      <c r="E870" s="5" t="s">
        <v>9</v>
      </c>
      <c r="F870" s="5">
        <v>507</v>
      </c>
    </row>
    <row r="871" s="1" customFormat="1" ht="22.5" customHeight="1" spans="1:6">
      <c r="A871" s="5">
        <f>29037</f>
        <v>29037</v>
      </c>
      <c r="B871" s="5" t="s">
        <v>6</v>
      </c>
      <c r="C871" s="5" t="s">
        <v>26</v>
      </c>
      <c r="D871" s="5" t="s">
        <v>206</v>
      </c>
      <c r="E871" s="5" t="s">
        <v>16</v>
      </c>
      <c r="F871" s="5">
        <v>456</v>
      </c>
    </row>
    <row r="872" s="1" customFormat="1" ht="22.5" customHeight="1" spans="1:6">
      <c r="A872" s="5">
        <f>29047</f>
        <v>29047</v>
      </c>
      <c r="B872" s="5" t="s">
        <v>6</v>
      </c>
      <c r="C872" s="5" t="s">
        <v>10</v>
      </c>
      <c r="D872" s="5" t="s">
        <v>341</v>
      </c>
      <c r="E872" s="5" t="s">
        <v>16</v>
      </c>
      <c r="F872" s="5">
        <v>456</v>
      </c>
    </row>
    <row r="873" s="1" customFormat="1" ht="22.5" customHeight="1" spans="1:6">
      <c r="A873" s="5">
        <f>29050</f>
        <v>29050</v>
      </c>
      <c r="B873" s="5" t="s">
        <v>6</v>
      </c>
      <c r="C873" s="5" t="s">
        <v>10</v>
      </c>
      <c r="D873" s="5" t="s">
        <v>709</v>
      </c>
      <c r="E873" s="5" t="s">
        <v>9</v>
      </c>
      <c r="F873" s="5">
        <v>523</v>
      </c>
    </row>
    <row r="874" s="1" customFormat="1" ht="22.5" customHeight="1" spans="1:6">
      <c r="A874" s="5">
        <f>29094</f>
        <v>29094</v>
      </c>
      <c r="B874" s="5" t="s">
        <v>6</v>
      </c>
      <c r="C874" s="5" t="s">
        <v>26</v>
      </c>
      <c r="D874" s="5" t="s">
        <v>710</v>
      </c>
      <c r="E874" s="5" t="s">
        <v>16</v>
      </c>
      <c r="F874" s="5">
        <v>456</v>
      </c>
    </row>
    <row r="875" s="1" customFormat="1" ht="22.5" customHeight="1" spans="1:6">
      <c r="A875" s="5">
        <f>29107</f>
        <v>29107</v>
      </c>
      <c r="B875" s="5" t="s">
        <v>6</v>
      </c>
      <c r="C875" s="5" t="s">
        <v>10</v>
      </c>
      <c r="D875" s="5" t="s">
        <v>711</v>
      </c>
      <c r="E875" s="5" t="s">
        <v>16</v>
      </c>
      <c r="F875" s="5">
        <v>912</v>
      </c>
    </row>
    <row r="876" s="1" customFormat="1" ht="22.5" customHeight="1" spans="1:6">
      <c r="A876" s="5">
        <f>29188</f>
        <v>29188</v>
      </c>
      <c r="B876" s="5" t="s">
        <v>6</v>
      </c>
      <c r="C876" s="5" t="s">
        <v>13</v>
      </c>
      <c r="D876" s="5" t="s">
        <v>109</v>
      </c>
      <c r="E876" s="5" t="s">
        <v>16</v>
      </c>
      <c r="F876" s="5">
        <v>912</v>
      </c>
    </row>
    <row r="877" s="1" customFormat="1" ht="22.5" customHeight="1" spans="1:6">
      <c r="A877" s="5">
        <f>29194</f>
        <v>29194</v>
      </c>
      <c r="B877" s="5" t="s">
        <v>6</v>
      </c>
      <c r="C877" s="5" t="s">
        <v>37</v>
      </c>
      <c r="D877" s="5" t="s">
        <v>712</v>
      </c>
      <c r="E877" s="5" t="s">
        <v>9</v>
      </c>
      <c r="F877" s="5">
        <v>1503</v>
      </c>
    </row>
    <row r="878" s="1" customFormat="1" ht="22.5" customHeight="1" spans="1:6">
      <c r="A878" s="5">
        <f>29204</f>
        <v>29204</v>
      </c>
      <c r="B878" s="5" t="s">
        <v>6</v>
      </c>
      <c r="C878" s="5" t="s">
        <v>17</v>
      </c>
      <c r="D878" s="5" t="s">
        <v>713</v>
      </c>
      <c r="E878" s="5" t="s">
        <v>9</v>
      </c>
      <c r="F878" s="5">
        <v>523</v>
      </c>
    </row>
    <row r="879" s="1" customFormat="1" ht="22.5" customHeight="1" spans="1:6">
      <c r="A879" s="5">
        <f>29231</f>
        <v>29231</v>
      </c>
      <c r="B879" s="5" t="s">
        <v>6</v>
      </c>
      <c r="C879" s="5" t="s">
        <v>17</v>
      </c>
      <c r="D879" s="5" t="s">
        <v>714</v>
      </c>
      <c r="E879" s="5" t="s">
        <v>16</v>
      </c>
      <c r="F879" s="5">
        <v>912</v>
      </c>
    </row>
    <row r="880" s="1" customFormat="1" ht="22.5" customHeight="1" spans="1:6">
      <c r="A880" s="5">
        <f>29354</f>
        <v>29354</v>
      </c>
      <c r="B880" s="5" t="s">
        <v>6</v>
      </c>
      <c r="C880" s="5" t="s">
        <v>17</v>
      </c>
      <c r="D880" s="5" t="s">
        <v>715</v>
      </c>
      <c r="E880" s="5" t="s">
        <v>9</v>
      </c>
      <c r="F880" s="5">
        <v>490</v>
      </c>
    </row>
    <row r="881" s="1" customFormat="1" ht="22.5" customHeight="1" spans="1:6">
      <c r="A881" s="5">
        <f>29358</f>
        <v>29358</v>
      </c>
      <c r="B881" s="5" t="s">
        <v>6</v>
      </c>
      <c r="C881" s="5" t="s">
        <v>7</v>
      </c>
      <c r="D881" s="5" t="s">
        <v>716</v>
      </c>
      <c r="E881" s="5" t="s">
        <v>16</v>
      </c>
      <c r="F881" s="5">
        <v>912</v>
      </c>
    </row>
    <row r="882" s="1" customFormat="1" ht="22.5" customHeight="1" spans="1:6">
      <c r="A882" s="5">
        <f>29387</f>
        <v>29387</v>
      </c>
      <c r="B882" s="5" t="s">
        <v>6</v>
      </c>
      <c r="C882" s="5" t="s">
        <v>137</v>
      </c>
      <c r="D882" s="5" t="s">
        <v>717</v>
      </c>
      <c r="E882" s="5" t="s">
        <v>16</v>
      </c>
      <c r="F882" s="5">
        <v>470</v>
      </c>
    </row>
    <row r="883" s="1" customFormat="1" ht="22.5" customHeight="1" spans="1:6">
      <c r="A883" s="5">
        <f>29401</f>
        <v>29401</v>
      </c>
      <c r="B883" s="5" t="s">
        <v>6</v>
      </c>
      <c r="C883" s="5" t="s">
        <v>17</v>
      </c>
      <c r="D883" s="5" t="s">
        <v>718</v>
      </c>
      <c r="E883" s="5" t="s">
        <v>16</v>
      </c>
      <c r="F883" s="5">
        <v>912</v>
      </c>
    </row>
    <row r="884" s="1" customFormat="1" ht="22.5" customHeight="1" spans="1:6">
      <c r="A884" s="5">
        <f>29441</f>
        <v>29441</v>
      </c>
      <c r="B884" s="5" t="s">
        <v>6</v>
      </c>
      <c r="C884" s="5" t="s">
        <v>10</v>
      </c>
      <c r="D884" s="5" t="s">
        <v>719</v>
      </c>
      <c r="E884" s="5" t="s">
        <v>9</v>
      </c>
      <c r="F884" s="5">
        <v>523</v>
      </c>
    </row>
    <row r="885" s="1" customFormat="1" ht="22.5" customHeight="1" spans="1:6">
      <c r="A885" s="5">
        <f>29446</f>
        <v>29446</v>
      </c>
      <c r="B885" s="5" t="s">
        <v>6</v>
      </c>
      <c r="C885" s="5" t="s">
        <v>13</v>
      </c>
      <c r="D885" s="5" t="s">
        <v>720</v>
      </c>
      <c r="E885" s="5" t="s">
        <v>9</v>
      </c>
      <c r="F885" s="5">
        <v>533</v>
      </c>
    </row>
    <row r="886" s="1" customFormat="1" ht="22.5" customHeight="1" spans="1:6">
      <c r="A886" s="5">
        <f>29555</f>
        <v>29555</v>
      </c>
      <c r="B886" s="5" t="s">
        <v>6</v>
      </c>
      <c r="C886" s="5" t="s">
        <v>10</v>
      </c>
      <c r="D886" s="5" t="s">
        <v>721</v>
      </c>
      <c r="E886" s="5" t="s">
        <v>16</v>
      </c>
      <c r="F886" s="5">
        <v>912</v>
      </c>
    </row>
    <row r="887" s="1" customFormat="1" ht="22.5" customHeight="1" spans="1:6">
      <c r="A887" s="5">
        <f>29588</f>
        <v>29588</v>
      </c>
      <c r="B887" s="5" t="s">
        <v>6</v>
      </c>
      <c r="C887" s="5" t="s">
        <v>13</v>
      </c>
      <c r="D887" s="5" t="s">
        <v>722</v>
      </c>
      <c r="E887" s="5" t="s">
        <v>9</v>
      </c>
      <c r="F887" s="5">
        <v>523</v>
      </c>
    </row>
    <row r="888" s="1" customFormat="1" ht="22.5" customHeight="1" spans="1:6">
      <c r="A888" s="5">
        <f>29629</f>
        <v>29629</v>
      </c>
      <c r="B888" s="5" t="s">
        <v>6</v>
      </c>
      <c r="C888" s="5" t="s">
        <v>34</v>
      </c>
      <c r="D888" s="5" t="s">
        <v>626</v>
      </c>
      <c r="E888" s="5" t="s">
        <v>16</v>
      </c>
      <c r="F888" s="5">
        <v>456</v>
      </c>
    </row>
    <row r="889" s="1" customFormat="1" ht="22.5" customHeight="1" spans="1:6">
      <c r="A889" s="5">
        <f>29662</f>
        <v>29662</v>
      </c>
      <c r="B889" s="5" t="s">
        <v>6</v>
      </c>
      <c r="C889" s="5" t="s">
        <v>17</v>
      </c>
      <c r="D889" s="5" t="s">
        <v>723</v>
      </c>
      <c r="E889" s="5" t="s">
        <v>9</v>
      </c>
      <c r="F889" s="5">
        <v>484</v>
      </c>
    </row>
    <row r="890" s="1" customFormat="1" ht="22.5" customHeight="1" spans="1:6">
      <c r="A890" s="5">
        <f>29668</f>
        <v>29668</v>
      </c>
      <c r="B890" s="5" t="s">
        <v>6</v>
      </c>
      <c r="C890" s="5" t="s">
        <v>17</v>
      </c>
      <c r="D890" s="5" t="s">
        <v>724</v>
      </c>
      <c r="E890" s="5" t="s">
        <v>16</v>
      </c>
      <c r="F890" s="5">
        <v>466</v>
      </c>
    </row>
    <row r="891" s="1" customFormat="1" ht="22.5" customHeight="1" spans="1:6">
      <c r="A891" s="5">
        <f>29751</f>
        <v>29751</v>
      </c>
      <c r="B891" s="5" t="s">
        <v>6</v>
      </c>
      <c r="C891" s="5" t="s">
        <v>19</v>
      </c>
      <c r="D891" s="5" t="s">
        <v>150</v>
      </c>
      <c r="E891" s="5" t="s">
        <v>9</v>
      </c>
      <c r="F891" s="5">
        <v>503</v>
      </c>
    </row>
    <row r="892" s="1" customFormat="1" ht="22.5" customHeight="1" spans="1:6">
      <c r="A892" s="5">
        <f>29766</f>
        <v>29766</v>
      </c>
      <c r="B892" s="5" t="s">
        <v>6</v>
      </c>
      <c r="C892" s="5" t="s">
        <v>7</v>
      </c>
      <c r="D892" s="5" t="s">
        <v>639</v>
      </c>
      <c r="E892" s="5" t="s">
        <v>9</v>
      </c>
      <c r="F892" s="5">
        <v>498</v>
      </c>
    </row>
    <row r="893" s="1" customFormat="1" ht="22.5" customHeight="1" spans="1:6">
      <c r="A893" s="5">
        <f>29787</f>
        <v>29787</v>
      </c>
      <c r="B893" s="5" t="s">
        <v>6</v>
      </c>
      <c r="C893" s="5" t="s">
        <v>26</v>
      </c>
      <c r="D893" s="5" t="s">
        <v>725</v>
      </c>
      <c r="E893" s="5" t="s">
        <v>16</v>
      </c>
      <c r="F893" s="5">
        <v>912</v>
      </c>
    </row>
    <row r="894" s="1" customFormat="1" ht="22.5" customHeight="1" spans="1:6">
      <c r="A894" s="5">
        <f>29843</f>
        <v>29843</v>
      </c>
      <c r="B894" s="5" t="s">
        <v>6</v>
      </c>
      <c r="C894" s="5" t="s">
        <v>17</v>
      </c>
      <c r="D894" s="5" t="s">
        <v>726</v>
      </c>
      <c r="E894" s="5" t="s">
        <v>9</v>
      </c>
      <c r="F894" s="5">
        <v>523</v>
      </c>
    </row>
    <row r="895" s="1" customFormat="1" ht="22.5" customHeight="1" spans="1:6">
      <c r="A895" s="5">
        <f>29852</f>
        <v>29852</v>
      </c>
      <c r="B895" s="5" t="s">
        <v>6</v>
      </c>
      <c r="C895" s="5" t="s">
        <v>34</v>
      </c>
      <c r="D895" s="5" t="s">
        <v>727</v>
      </c>
      <c r="E895" s="5" t="s">
        <v>9</v>
      </c>
      <c r="F895" s="5">
        <v>1020</v>
      </c>
    </row>
    <row r="896" s="1" customFormat="1" ht="22.5" customHeight="1" spans="1:6">
      <c r="A896" s="5">
        <f>29946</f>
        <v>29946</v>
      </c>
      <c r="B896" s="5" t="s">
        <v>6</v>
      </c>
      <c r="C896" s="5" t="s">
        <v>26</v>
      </c>
      <c r="D896" s="5" t="s">
        <v>675</v>
      </c>
      <c r="E896" s="5" t="s">
        <v>16</v>
      </c>
      <c r="F896" s="5">
        <v>456</v>
      </c>
    </row>
    <row r="897" s="1" customFormat="1" ht="22.5" customHeight="1" spans="1:6">
      <c r="A897" s="5">
        <f>30003</f>
        <v>30003</v>
      </c>
      <c r="B897" s="5" t="s">
        <v>6</v>
      </c>
      <c r="C897" s="5" t="s">
        <v>37</v>
      </c>
      <c r="D897" s="5" t="s">
        <v>728</v>
      </c>
      <c r="E897" s="5" t="s">
        <v>9</v>
      </c>
      <c r="F897" s="5">
        <v>533</v>
      </c>
    </row>
    <row r="898" s="1" customFormat="1" ht="22.5" customHeight="1" spans="1:6">
      <c r="A898" s="5">
        <f>30119</f>
        <v>30119</v>
      </c>
      <c r="B898" s="5" t="s">
        <v>6</v>
      </c>
      <c r="C898" s="5" t="s">
        <v>7</v>
      </c>
      <c r="D898" s="5" t="s">
        <v>729</v>
      </c>
      <c r="E898" s="5" t="s">
        <v>9</v>
      </c>
      <c r="F898" s="5">
        <v>475</v>
      </c>
    </row>
    <row r="899" s="1" customFormat="1" ht="22.5" customHeight="1" spans="1:6">
      <c r="A899" s="5">
        <f>30143</f>
        <v>30143</v>
      </c>
      <c r="B899" s="5" t="s">
        <v>6</v>
      </c>
      <c r="C899" s="5" t="s">
        <v>26</v>
      </c>
      <c r="D899" s="5" t="s">
        <v>370</v>
      </c>
      <c r="E899" s="5" t="s">
        <v>16</v>
      </c>
      <c r="F899" s="5">
        <v>456</v>
      </c>
    </row>
    <row r="900" s="1" customFormat="1" ht="22.5" customHeight="1" spans="1:6">
      <c r="A900" s="5">
        <f>30185</f>
        <v>30185</v>
      </c>
      <c r="B900" s="5" t="s">
        <v>6</v>
      </c>
      <c r="C900" s="5" t="s">
        <v>10</v>
      </c>
      <c r="D900" s="5" t="s">
        <v>730</v>
      </c>
      <c r="E900" s="5" t="s">
        <v>16</v>
      </c>
      <c r="F900" s="5">
        <v>912</v>
      </c>
    </row>
    <row r="901" s="1" customFormat="1" ht="22.5" customHeight="1" spans="1:6">
      <c r="A901" s="5">
        <f>30266</f>
        <v>30266</v>
      </c>
      <c r="B901" s="5" t="s">
        <v>6</v>
      </c>
      <c r="C901" s="5" t="s">
        <v>17</v>
      </c>
      <c r="D901" s="5" t="s">
        <v>33</v>
      </c>
      <c r="E901" s="5" t="s">
        <v>16</v>
      </c>
      <c r="F901" s="5">
        <v>456</v>
      </c>
    </row>
    <row r="902" s="1" customFormat="1" ht="22.5" customHeight="1" spans="1:6">
      <c r="A902" s="5">
        <f>30302</f>
        <v>30302</v>
      </c>
      <c r="B902" s="5" t="s">
        <v>6</v>
      </c>
      <c r="C902" s="5" t="s">
        <v>7</v>
      </c>
      <c r="D902" s="5" t="s">
        <v>731</v>
      </c>
      <c r="E902" s="5" t="s">
        <v>16</v>
      </c>
      <c r="F902" s="5">
        <v>456</v>
      </c>
    </row>
    <row r="903" s="1" customFormat="1" ht="22.5" customHeight="1" spans="1:6">
      <c r="A903" s="5">
        <f>30328</f>
        <v>30328</v>
      </c>
      <c r="B903" s="5" t="s">
        <v>6</v>
      </c>
      <c r="C903" s="5" t="s">
        <v>7</v>
      </c>
      <c r="D903" s="5" t="s">
        <v>732</v>
      </c>
      <c r="E903" s="5" t="s">
        <v>16</v>
      </c>
      <c r="F903" s="5">
        <v>456</v>
      </c>
    </row>
    <row r="904" s="1" customFormat="1" ht="22.5" customHeight="1" spans="1:6">
      <c r="A904" s="5">
        <f>30380</f>
        <v>30380</v>
      </c>
      <c r="B904" s="5" t="s">
        <v>6</v>
      </c>
      <c r="C904" s="5" t="s">
        <v>13</v>
      </c>
      <c r="D904" s="5" t="s">
        <v>733</v>
      </c>
      <c r="E904" s="5" t="s">
        <v>9</v>
      </c>
      <c r="F904" s="5">
        <v>523</v>
      </c>
    </row>
    <row r="905" s="1" customFormat="1" ht="22.5" customHeight="1" spans="1:6">
      <c r="A905" s="5">
        <f>30384</f>
        <v>30384</v>
      </c>
      <c r="B905" s="5" t="s">
        <v>6</v>
      </c>
      <c r="C905" s="5" t="s">
        <v>13</v>
      </c>
      <c r="D905" s="5" t="s">
        <v>675</v>
      </c>
      <c r="E905" s="5" t="s">
        <v>9</v>
      </c>
      <c r="F905" s="5">
        <v>533</v>
      </c>
    </row>
    <row r="906" s="1" customFormat="1" ht="22.5" customHeight="1" spans="1:6">
      <c r="A906" s="5">
        <f>30445</f>
        <v>30445</v>
      </c>
      <c r="B906" s="5" t="s">
        <v>6</v>
      </c>
      <c r="C906" s="5" t="s">
        <v>26</v>
      </c>
      <c r="D906" s="5" t="s">
        <v>734</v>
      </c>
      <c r="E906" s="5" t="s">
        <v>9</v>
      </c>
      <c r="F906" s="5">
        <v>980</v>
      </c>
    </row>
    <row r="907" s="1" customFormat="1" ht="22.5" customHeight="1" spans="1:6">
      <c r="A907" s="5">
        <f>30464</f>
        <v>30464</v>
      </c>
      <c r="B907" s="5" t="s">
        <v>6</v>
      </c>
      <c r="C907" s="5" t="s">
        <v>10</v>
      </c>
      <c r="D907" s="5" t="s">
        <v>250</v>
      </c>
      <c r="E907" s="5" t="s">
        <v>16</v>
      </c>
      <c r="F907" s="5">
        <v>456</v>
      </c>
    </row>
    <row r="908" s="1" customFormat="1" ht="22.5" customHeight="1" spans="1:6">
      <c r="A908" s="5">
        <f>30489</f>
        <v>30489</v>
      </c>
      <c r="B908" s="5" t="s">
        <v>6</v>
      </c>
      <c r="C908" s="5" t="s">
        <v>13</v>
      </c>
      <c r="D908" s="5" t="s">
        <v>735</v>
      </c>
      <c r="E908" s="5" t="s">
        <v>9</v>
      </c>
      <c r="F908" s="5">
        <v>1046</v>
      </c>
    </row>
    <row r="909" s="1" customFormat="1" ht="22.5" customHeight="1" spans="1:6">
      <c r="A909" s="5">
        <f>30504</f>
        <v>30504</v>
      </c>
      <c r="B909" s="5" t="s">
        <v>6</v>
      </c>
      <c r="C909" s="5" t="s">
        <v>10</v>
      </c>
      <c r="D909" s="5" t="s">
        <v>655</v>
      </c>
      <c r="E909" s="5" t="s">
        <v>16</v>
      </c>
      <c r="F909" s="5">
        <v>456</v>
      </c>
    </row>
    <row r="910" s="1" customFormat="1" ht="22.5" customHeight="1" spans="1:6">
      <c r="A910" s="5">
        <f>30536</f>
        <v>30536</v>
      </c>
      <c r="B910" s="5" t="s">
        <v>6</v>
      </c>
      <c r="C910" s="5" t="s">
        <v>34</v>
      </c>
      <c r="D910" s="5" t="s">
        <v>736</v>
      </c>
      <c r="E910" s="5" t="s">
        <v>9</v>
      </c>
      <c r="F910" s="5">
        <v>980</v>
      </c>
    </row>
    <row r="911" s="1" customFormat="1" ht="22.5" customHeight="1" spans="1:6">
      <c r="A911" s="5">
        <f>30552</f>
        <v>30552</v>
      </c>
      <c r="B911" s="5" t="s">
        <v>6</v>
      </c>
      <c r="C911" s="5" t="s">
        <v>19</v>
      </c>
      <c r="D911" s="5" t="s">
        <v>737</v>
      </c>
      <c r="E911" s="5" t="s">
        <v>9</v>
      </c>
      <c r="F911" s="5">
        <v>482</v>
      </c>
    </row>
    <row r="912" s="1" customFormat="1" ht="22.5" customHeight="1" spans="1:6">
      <c r="A912" s="5">
        <f>30754</f>
        <v>30754</v>
      </c>
      <c r="B912" s="5" t="s">
        <v>6</v>
      </c>
      <c r="C912" s="5" t="s">
        <v>19</v>
      </c>
      <c r="D912" s="5" t="s">
        <v>265</v>
      </c>
      <c r="E912" s="5" t="s">
        <v>9</v>
      </c>
      <c r="F912" s="5">
        <v>980</v>
      </c>
    </row>
    <row r="913" s="1" customFormat="1" ht="22.5" customHeight="1" spans="1:6">
      <c r="A913" s="5">
        <f>30803</f>
        <v>30803</v>
      </c>
      <c r="B913" s="5" t="s">
        <v>6</v>
      </c>
      <c r="C913" s="5" t="s">
        <v>10</v>
      </c>
      <c r="D913" s="5" t="s">
        <v>738</v>
      </c>
      <c r="E913" s="5" t="s">
        <v>9</v>
      </c>
      <c r="F913" s="5">
        <v>980</v>
      </c>
    </row>
    <row r="914" s="1" customFormat="1" ht="22.5" customHeight="1" spans="1:6">
      <c r="A914" s="5">
        <f>30817</f>
        <v>30817</v>
      </c>
      <c r="B914" s="5" t="s">
        <v>6</v>
      </c>
      <c r="C914" s="5" t="s">
        <v>19</v>
      </c>
      <c r="D914" s="5" t="s">
        <v>739</v>
      </c>
      <c r="E914" s="5" t="s">
        <v>9</v>
      </c>
      <c r="F914" s="5">
        <v>968</v>
      </c>
    </row>
    <row r="915" s="1" customFormat="1" ht="22.5" customHeight="1" spans="1:6">
      <c r="A915" s="5">
        <f>30821</f>
        <v>30821</v>
      </c>
      <c r="B915" s="5" t="s">
        <v>6</v>
      </c>
      <c r="C915" s="5" t="s">
        <v>13</v>
      </c>
      <c r="D915" s="5" t="s">
        <v>740</v>
      </c>
      <c r="E915" s="5" t="s">
        <v>9</v>
      </c>
      <c r="F915" s="5">
        <v>523</v>
      </c>
    </row>
    <row r="916" s="1" customFormat="1" ht="22.5" customHeight="1" spans="1:6">
      <c r="A916" s="5">
        <f>30885</f>
        <v>30885</v>
      </c>
      <c r="B916" s="5" t="s">
        <v>6</v>
      </c>
      <c r="C916" s="5" t="s">
        <v>13</v>
      </c>
      <c r="D916" s="5" t="s">
        <v>741</v>
      </c>
      <c r="E916" s="5" t="s">
        <v>9</v>
      </c>
      <c r="F916" s="5">
        <v>484</v>
      </c>
    </row>
    <row r="917" s="1" customFormat="1" ht="22.5" customHeight="1" spans="1:6">
      <c r="A917" s="5">
        <f>30948</f>
        <v>30948</v>
      </c>
      <c r="B917" s="5" t="s">
        <v>6</v>
      </c>
      <c r="C917" s="5" t="s">
        <v>17</v>
      </c>
      <c r="D917" s="5" t="s">
        <v>742</v>
      </c>
      <c r="E917" s="5" t="s">
        <v>16</v>
      </c>
      <c r="F917" s="5">
        <v>456</v>
      </c>
    </row>
    <row r="918" s="1" customFormat="1" ht="22.5" customHeight="1" spans="1:6">
      <c r="A918" s="5">
        <f>30970</f>
        <v>30970</v>
      </c>
      <c r="B918" s="5" t="s">
        <v>6</v>
      </c>
      <c r="C918" s="5" t="s">
        <v>10</v>
      </c>
      <c r="D918" s="5" t="s">
        <v>376</v>
      </c>
      <c r="E918" s="5" t="s">
        <v>16</v>
      </c>
      <c r="F918" s="5">
        <v>476</v>
      </c>
    </row>
    <row r="919" s="1" customFormat="1" ht="22.5" customHeight="1" spans="1:6">
      <c r="A919" s="5">
        <f>30974</f>
        <v>30974</v>
      </c>
      <c r="B919" s="5" t="s">
        <v>6</v>
      </c>
      <c r="C919" s="5" t="s">
        <v>10</v>
      </c>
      <c r="D919" s="5" t="s">
        <v>743</v>
      </c>
      <c r="E919" s="5" t="s">
        <v>16</v>
      </c>
      <c r="F919" s="5">
        <v>456</v>
      </c>
    </row>
    <row r="920" s="1" customFormat="1" ht="22.5" customHeight="1" spans="1:6">
      <c r="A920" s="5">
        <f>31012</f>
        <v>31012</v>
      </c>
      <c r="B920" s="5" t="s">
        <v>6</v>
      </c>
      <c r="C920" s="5" t="s">
        <v>26</v>
      </c>
      <c r="D920" s="5" t="s">
        <v>744</v>
      </c>
      <c r="E920" s="5" t="s">
        <v>16</v>
      </c>
      <c r="F920" s="5">
        <v>456</v>
      </c>
    </row>
    <row r="921" s="1" customFormat="1" ht="22.5" customHeight="1" spans="1:6">
      <c r="A921" s="5">
        <f>31076</f>
        <v>31076</v>
      </c>
      <c r="B921" s="5" t="s">
        <v>6</v>
      </c>
      <c r="C921" s="5" t="s">
        <v>26</v>
      </c>
      <c r="D921" s="5" t="s">
        <v>745</v>
      </c>
      <c r="E921" s="5" t="s">
        <v>9</v>
      </c>
      <c r="F921" s="5">
        <v>848</v>
      </c>
    </row>
    <row r="922" s="1" customFormat="1" ht="22.5" customHeight="1" spans="1:6">
      <c r="A922" s="5">
        <f>31081</f>
        <v>31081</v>
      </c>
      <c r="B922" s="5" t="s">
        <v>6</v>
      </c>
      <c r="C922" s="5" t="s">
        <v>26</v>
      </c>
      <c r="D922" s="5" t="s">
        <v>746</v>
      </c>
      <c r="E922" s="5" t="s">
        <v>9</v>
      </c>
      <c r="F922" s="5">
        <v>523</v>
      </c>
    </row>
    <row r="923" s="1" customFormat="1" ht="22.5" customHeight="1" spans="1:6">
      <c r="A923" s="5">
        <f>31118</f>
        <v>31118</v>
      </c>
      <c r="B923" s="5" t="s">
        <v>6</v>
      </c>
      <c r="C923" s="5" t="s">
        <v>17</v>
      </c>
      <c r="D923" s="5" t="s">
        <v>747</v>
      </c>
      <c r="E923" s="5" t="s">
        <v>9</v>
      </c>
      <c r="F923" s="5">
        <v>1306</v>
      </c>
    </row>
    <row r="924" s="1" customFormat="1" ht="22.5" customHeight="1" spans="1:6">
      <c r="A924" s="5">
        <f>31148</f>
        <v>31148</v>
      </c>
      <c r="B924" s="5" t="s">
        <v>6</v>
      </c>
      <c r="C924" s="5" t="s">
        <v>26</v>
      </c>
      <c r="D924" s="5" t="s">
        <v>748</v>
      </c>
      <c r="E924" s="5" t="s">
        <v>16</v>
      </c>
      <c r="F924" s="5">
        <v>1473</v>
      </c>
    </row>
    <row r="925" s="1" customFormat="1" ht="22.5" customHeight="1" spans="1:6">
      <c r="A925" s="5">
        <f>31174</f>
        <v>31174</v>
      </c>
      <c r="B925" s="5" t="s">
        <v>6</v>
      </c>
      <c r="C925" s="5" t="s">
        <v>10</v>
      </c>
      <c r="D925" s="5" t="s">
        <v>749</v>
      </c>
      <c r="E925" s="5" t="s">
        <v>16</v>
      </c>
      <c r="F925" s="5">
        <v>456</v>
      </c>
    </row>
    <row r="926" s="1" customFormat="1" ht="22.5" customHeight="1" spans="1:6">
      <c r="A926" s="5">
        <f>31177</f>
        <v>31177</v>
      </c>
      <c r="B926" s="5" t="s">
        <v>6</v>
      </c>
      <c r="C926" s="5" t="s">
        <v>10</v>
      </c>
      <c r="D926" s="5" t="s">
        <v>60</v>
      </c>
      <c r="E926" s="5" t="s">
        <v>9</v>
      </c>
      <c r="F926" s="5">
        <v>2593</v>
      </c>
    </row>
    <row r="927" s="1" customFormat="1" ht="22.5" customHeight="1" spans="1:6">
      <c r="A927" s="5">
        <f>31181</f>
        <v>31181</v>
      </c>
      <c r="B927" s="5" t="s">
        <v>6</v>
      </c>
      <c r="C927" s="5" t="s">
        <v>13</v>
      </c>
      <c r="D927" s="5" t="s">
        <v>750</v>
      </c>
      <c r="E927" s="5" t="s">
        <v>16</v>
      </c>
      <c r="F927" s="5">
        <v>912</v>
      </c>
    </row>
    <row r="928" s="1" customFormat="1" ht="22.5" customHeight="1" spans="1:6">
      <c r="A928" s="5">
        <f>31204</f>
        <v>31204</v>
      </c>
      <c r="B928" s="5" t="s">
        <v>6</v>
      </c>
      <c r="C928" s="5" t="s">
        <v>13</v>
      </c>
      <c r="D928" s="5" t="s">
        <v>751</v>
      </c>
      <c r="E928" s="5" t="s">
        <v>16</v>
      </c>
      <c r="F928" s="5">
        <v>456</v>
      </c>
    </row>
    <row r="929" s="1" customFormat="1" ht="22.5" customHeight="1" spans="1:6">
      <c r="A929" s="5">
        <f>31240</f>
        <v>31240</v>
      </c>
      <c r="B929" s="5" t="s">
        <v>6</v>
      </c>
      <c r="C929" s="5" t="s">
        <v>13</v>
      </c>
      <c r="D929" s="5" t="s">
        <v>752</v>
      </c>
      <c r="E929" s="5" t="s">
        <v>9</v>
      </c>
      <c r="F929" s="5">
        <v>523</v>
      </c>
    </row>
    <row r="930" s="1" customFormat="1" ht="22.5" customHeight="1" spans="1:6">
      <c r="A930" s="5">
        <f>31265</f>
        <v>31265</v>
      </c>
      <c r="B930" s="5" t="s">
        <v>6</v>
      </c>
      <c r="C930" s="5" t="s">
        <v>10</v>
      </c>
      <c r="D930" s="5" t="s">
        <v>753</v>
      </c>
      <c r="E930" s="5" t="s">
        <v>9</v>
      </c>
      <c r="F930" s="5">
        <v>523</v>
      </c>
    </row>
    <row r="931" s="1" customFormat="1" ht="22.5" customHeight="1" spans="1:6">
      <c r="A931" s="5">
        <f>31285</f>
        <v>31285</v>
      </c>
      <c r="B931" s="5" t="s">
        <v>6</v>
      </c>
      <c r="C931" s="5" t="s">
        <v>10</v>
      </c>
      <c r="D931" s="5" t="s">
        <v>321</v>
      </c>
      <c r="E931" s="5" t="s">
        <v>16</v>
      </c>
      <c r="F931" s="5">
        <v>456</v>
      </c>
    </row>
    <row r="932" s="1" customFormat="1" ht="22.5" customHeight="1" spans="1:6">
      <c r="A932" s="5">
        <f>31290</f>
        <v>31290</v>
      </c>
      <c r="B932" s="5" t="s">
        <v>6</v>
      </c>
      <c r="C932" s="5" t="s">
        <v>10</v>
      </c>
      <c r="D932" s="5" t="s">
        <v>754</v>
      </c>
      <c r="E932" s="5" t="s">
        <v>9</v>
      </c>
      <c r="F932" s="5">
        <v>523</v>
      </c>
    </row>
    <row r="933" s="1" customFormat="1" ht="22.5" customHeight="1" spans="1:6">
      <c r="A933" s="5">
        <f>31298</f>
        <v>31298</v>
      </c>
      <c r="B933" s="5" t="s">
        <v>6</v>
      </c>
      <c r="C933" s="5" t="s">
        <v>26</v>
      </c>
      <c r="D933" s="5" t="s">
        <v>53</v>
      </c>
      <c r="E933" s="5" t="s">
        <v>16</v>
      </c>
      <c r="F933" s="5">
        <v>456</v>
      </c>
    </row>
    <row r="934" s="1" customFormat="1" ht="22.5" customHeight="1" spans="1:6">
      <c r="A934" s="5">
        <f>31311</f>
        <v>31311</v>
      </c>
      <c r="B934" s="5" t="s">
        <v>6</v>
      </c>
      <c r="C934" s="5" t="s">
        <v>10</v>
      </c>
      <c r="D934" s="5" t="s">
        <v>755</v>
      </c>
      <c r="E934" s="5" t="s">
        <v>16</v>
      </c>
      <c r="F934" s="5">
        <v>456</v>
      </c>
    </row>
    <row r="935" s="1" customFormat="1" ht="22.5" customHeight="1" spans="1:6">
      <c r="A935" s="5">
        <f>31320</f>
        <v>31320</v>
      </c>
      <c r="B935" s="5" t="s">
        <v>6</v>
      </c>
      <c r="C935" s="5" t="s">
        <v>17</v>
      </c>
      <c r="D935" s="5" t="s">
        <v>756</v>
      </c>
      <c r="E935" s="5" t="s">
        <v>9</v>
      </c>
      <c r="F935" s="5">
        <v>501</v>
      </c>
    </row>
    <row r="936" s="1" customFormat="1" ht="22.5" customHeight="1" spans="1:6">
      <c r="A936" s="5">
        <f>31356</f>
        <v>31356</v>
      </c>
      <c r="B936" s="5" t="s">
        <v>6</v>
      </c>
      <c r="C936" s="5" t="s">
        <v>10</v>
      </c>
      <c r="D936" s="5" t="s">
        <v>757</v>
      </c>
      <c r="E936" s="5" t="s">
        <v>9</v>
      </c>
      <c r="F936" s="5">
        <v>2214</v>
      </c>
    </row>
    <row r="937" s="1" customFormat="1" ht="22.5" customHeight="1" spans="1:6">
      <c r="A937" s="5">
        <f>31367</f>
        <v>31367</v>
      </c>
      <c r="B937" s="5" t="s">
        <v>6</v>
      </c>
      <c r="C937" s="5" t="s">
        <v>19</v>
      </c>
      <c r="D937" s="5" t="s">
        <v>758</v>
      </c>
      <c r="E937" s="5" t="s">
        <v>16</v>
      </c>
      <c r="F937" s="5">
        <v>420</v>
      </c>
    </row>
    <row r="938" s="1" customFormat="1" ht="22.5" customHeight="1" spans="1:6">
      <c r="A938" s="5">
        <f>31434</f>
        <v>31434</v>
      </c>
      <c r="B938" s="5" t="s">
        <v>6</v>
      </c>
      <c r="C938" s="5" t="s">
        <v>34</v>
      </c>
      <c r="D938" s="5" t="s">
        <v>447</v>
      </c>
      <c r="E938" s="5" t="s">
        <v>16</v>
      </c>
      <c r="F938" s="5">
        <v>476</v>
      </c>
    </row>
    <row r="939" s="1" customFormat="1" ht="22.5" customHeight="1" spans="1:6">
      <c r="A939" s="5">
        <f>31445</f>
        <v>31445</v>
      </c>
      <c r="B939" s="5" t="s">
        <v>6</v>
      </c>
      <c r="C939" s="5" t="s">
        <v>17</v>
      </c>
      <c r="D939" s="5" t="s">
        <v>376</v>
      </c>
      <c r="E939" s="5" t="s">
        <v>16</v>
      </c>
      <c r="F939" s="5">
        <v>456</v>
      </c>
    </row>
    <row r="940" s="1" customFormat="1" ht="22.5" customHeight="1" spans="1:6">
      <c r="A940" s="5">
        <f>31457</f>
        <v>31457</v>
      </c>
      <c r="B940" s="5" t="s">
        <v>6</v>
      </c>
      <c r="C940" s="5" t="s">
        <v>26</v>
      </c>
      <c r="D940" s="5" t="s">
        <v>759</v>
      </c>
      <c r="E940" s="5" t="s">
        <v>16</v>
      </c>
      <c r="F940" s="5">
        <v>456</v>
      </c>
    </row>
    <row r="941" s="1" customFormat="1" ht="22.5" customHeight="1" spans="1:6">
      <c r="A941" s="5">
        <f>31458</f>
        <v>31458</v>
      </c>
      <c r="B941" s="5" t="s">
        <v>6</v>
      </c>
      <c r="C941" s="5" t="s">
        <v>10</v>
      </c>
      <c r="D941" s="5" t="s">
        <v>693</v>
      </c>
      <c r="E941" s="5" t="s">
        <v>16</v>
      </c>
      <c r="F941" s="5">
        <v>912</v>
      </c>
    </row>
    <row r="942" s="1" customFormat="1" ht="22.5" customHeight="1" spans="1:6">
      <c r="A942" s="5">
        <f>31550</f>
        <v>31550</v>
      </c>
      <c r="B942" s="5" t="s">
        <v>6</v>
      </c>
      <c r="C942" s="5" t="s">
        <v>13</v>
      </c>
      <c r="D942" s="5" t="s">
        <v>760</v>
      </c>
      <c r="E942" s="5" t="s">
        <v>9</v>
      </c>
      <c r="F942" s="5">
        <v>510</v>
      </c>
    </row>
    <row r="943" s="1" customFormat="1" ht="22.5" customHeight="1" spans="1:6">
      <c r="A943" s="5">
        <f>31577</f>
        <v>31577</v>
      </c>
      <c r="B943" s="5" t="s">
        <v>6</v>
      </c>
      <c r="C943" s="5" t="s">
        <v>13</v>
      </c>
      <c r="D943" s="5" t="s">
        <v>761</v>
      </c>
      <c r="E943" s="5" t="s">
        <v>9</v>
      </c>
      <c r="F943" s="5">
        <v>542</v>
      </c>
    </row>
    <row r="944" s="1" customFormat="1" ht="22.5" customHeight="1" spans="1:6">
      <c r="A944" s="5">
        <f>31611</f>
        <v>31611</v>
      </c>
      <c r="B944" s="5" t="s">
        <v>6</v>
      </c>
      <c r="C944" s="5" t="s">
        <v>7</v>
      </c>
      <c r="D944" s="5" t="s">
        <v>762</v>
      </c>
      <c r="E944" s="5" t="s">
        <v>9</v>
      </c>
      <c r="F944" s="5">
        <v>1388</v>
      </c>
    </row>
    <row r="945" s="1" customFormat="1" ht="22.5" customHeight="1" spans="1:6">
      <c r="A945" s="5">
        <f>31621</f>
        <v>31621</v>
      </c>
      <c r="B945" s="5" t="s">
        <v>6</v>
      </c>
      <c r="C945" s="5" t="s">
        <v>10</v>
      </c>
      <c r="D945" s="5" t="s">
        <v>540</v>
      </c>
      <c r="E945" s="5" t="s">
        <v>16</v>
      </c>
      <c r="F945" s="5">
        <v>912</v>
      </c>
    </row>
    <row r="946" s="1" customFormat="1" ht="22.5" customHeight="1" spans="1:6">
      <c r="A946" s="5">
        <f>31642</f>
        <v>31642</v>
      </c>
      <c r="B946" s="5" t="s">
        <v>6</v>
      </c>
      <c r="C946" s="5" t="s">
        <v>7</v>
      </c>
      <c r="D946" s="5" t="s">
        <v>763</v>
      </c>
      <c r="E946" s="5" t="s">
        <v>9</v>
      </c>
      <c r="F946" s="5">
        <v>1236</v>
      </c>
    </row>
    <row r="947" s="1" customFormat="1" ht="22.5" customHeight="1" spans="1:6">
      <c r="A947" s="5">
        <f>31675</f>
        <v>31675</v>
      </c>
      <c r="B947" s="5" t="s">
        <v>6</v>
      </c>
      <c r="C947" s="5" t="s">
        <v>26</v>
      </c>
      <c r="D947" s="5" t="s">
        <v>764</v>
      </c>
      <c r="E947" s="5" t="s">
        <v>16</v>
      </c>
      <c r="F947" s="5">
        <v>912</v>
      </c>
    </row>
    <row r="948" s="1" customFormat="1" ht="22.5" customHeight="1" spans="1:6">
      <c r="A948" s="5">
        <f>31730</f>
        <v>31730</v>
      </c>
      <c r="B948" s="5" t="s">
        <v>6</v>
      </c>
      <c r="C948" s="5" t="s">
        <v>13</v>
      </c>
      <c r="D948" s="5" t="s">
        <v>765</v>
      </c>
      <c r="E948" s="5" t="s">
        <v>16</v>
      </c>
      <c r="F948" s="5">
        <v>912</v>
      </c>
    </row>
    <row r="949" s="1" customFormat="1" ht="22.5" customHeight="1" spans="1:6">
      <c r="A949" s="5">
        <f>31733</f>
        <v>31733</v>
      </c>
      <c r="B949" s="5" t="s">
        <v>6</v>
      </c>
      <c r="C949" s="5" t="s">
        <v>10</v>
      </c>
      <c r="D949" s="5" t="s">
        <v>766</v>
      </c>
      <c r="E949" s="5" t="s">
        <v>9</v>
      </c>
      <c r="F949" s="5">
        <v>1759</v>
      </c>
    </row>
    <row r="950" s="1" customFormat="1" ht="22.5" customHeight="1" spans="1:6">
      <c r="A950" s="5">
        <f>31735</f>
        <v>31735</v>
      </c>
      <c r="B950" s="5" t="s">
        <v>6</v>
      </c>
      <c r="C950" s="5" t="s">
        <v>10</v>
      </c>
      <c r="D950" s="5" t="s">
        <v>104</v>
      </c>
      <c r="E950" s="5" t="s">
        <v>16</v>
      </c>
      <c r="F950" s="5">
        <v>440</v>
      </c>
    </row>
    <row r="951" s="1" customFormat="1" ht="22.5" customHeight="1" spans="1:6">
      <c r="A951" s="5">
        <f>31761</f>
        <v>31761</v>
      </c>
      <c r="B951" s="5" t="s">
        <v>6</v>
      </c>
      <c r="C951" s="5" t="s">
        <v>7</v>
      </c>
      <c r="D951" s="5" t="s">
        <v>767</v>
      </c>
      <c r="E951" s="5" t="s">
        <v>9</v>
      </c>
      <c r="F951" s="5">
        <v>523</v>
      </c>
    </row>
    <row r="952" s="1" customFormat="1" ht="22.5" customHeight="1" spans="1:6">
      <c r="A952" s="5">
        <f>31817</f>
        <v>31817</v>
      </c>
      <c r="B952" s="5" t="s">
        <v>6</v>
      </c>
      <c r="C952" s="5" t="s">
        <v>7</v>
      </c>
      <c r="D952" s="5" t="s">
        <v>315</v>
      </c>
      <c r="E952" s="5" t="s">
        <v>16</v>
      </c>
      <c r="F952" s="5">
        <v>456</v>
      </c>
    </row>
    <row r="953" s="1" customFormat="1" ht="22.5" customHeight="1" spans="1:6">
      <c r="A953" s="5">
        <f>31818</f>
        <v>31818</v>
      </c>
      <c r="B953" s="5" t="s">
        <v>6</v>
      </c>
      <c r="C953" s="5" t="s">
        <v>13</v>
      </c>
      <c r="D953" s="5" t="s">
        <v>39</v>
      </c>
      <c r="E953" s="5" t="s">
        <v>9</v>
      </c>
      <c r="F953" s="5">
        <v>456</v>
      </c>
    </row>
    <row r="954" s="1" customFormat="1" ht="22.5" customHeight="1" spans="1:6">
      <c r="A954" s="5">
        <f>31851</f>
        <v>31851</v>
      </c>
      <c r="B954" s="5" t="s">
        <v>6</v>
      </c>
      <c r="C954" s="5" t="s">
        <v>7</v>
      </c>
      <c r="D954" s="5" t="s">
        <v>175</v>
      </c>
      <c r="E954" s="5" t="s">
        <v>9</v>
      </c>
      <c r="F954" s="5">
        <v>484</v>
      </c>
    </row>
    <row r="955" s="1" customFormat="1" ht="22.5" customHeight="1" spans="1:6">
      <c r="A955" s="5">
        <f>31861</f>
        <v>31861</v>
      </c>
      <c r="B955" s="5" t="s">
        <v>6</v>
      </c>
      <c r="C955" s="5" t="s">
        <v>17</v>
      </c>
      <c r="D955" s="5" t="s">
        <v>768</v>
      </c>
      <c r="E955" s="5" t="s">
        <v>9</v>
      </c>
      <c r="F955" s="5">
        <v>887</v>
      </c>
    </row>
    <row r="956" s="1" customFormat="1" ht="22.5" customHeight="1" spans="1:6">
      <c r="A956" s="5">
        <f>31906</f>
        <v>31906</v>
      </c>
      <c r="B956" s="5" t="s">
        <v>6</v>
      </c>
      <c r="C956" s="5" t="s">
        <v>19</v>
      </c>
      <c r="D956" s="5" t="s">
        <v>769</v>
      </c>
      <c r="E956" s="5" t="s">
        <v>9</v>
      </c>
      <c r="F956" s="5">
        <v>523</v>
      </c>
    </row>
    <row r="957" s="1" customFormat="1" ht="22.5" customHeight="1" spans="1:6">
      <c r="A957" s="5">
        <f>31922</f>
        <v>31922</v>
      </c>
      <c r="B957" s="5" t="s">
        <v>6</v>
      </c>
      <c r="C957" s="5" t="s">
        <v>7</v>
      </c>
      <c r="D957" s="5" t="s">
        <v>278</v>
      </c>
      <c r="E957" s="5" t="s">
        <v>16</v>
      </c>
      <c r="F957" s="5">
        <v>456</v>
      </c>
    </row>
    <row r="958" s="1" customFormat="1" ht="22.5" customHeight="1" spans="1:6">
      <c r="A958" s="5">
        <f>31958</f>
        <v>31958</v>
      </c>
      <c r="B958" s="5" t="s">
        <v>6</v>
      </c>
      <c r="C958" s="5" t="s">
        <v>10</v>
      </c>
      <c r="D958" s="5" t="s">
        <v>770</v>
      </c>
      <c r="E958" s="5" t="s">
        <v>9</v>
      </c>
      <c r="F958" s="5">
        <v>523</v>
      </c>
    </row>
    <row r="959" s="1" customFormat="1" ht="22.5" customHeight="1" spans="1:6">
      <c r="A959" s="5">
        <f>32011</f>
        <v>32011</v>
      </c>
      <c r="B959" s="5" t="s">
        <v>6</v>
      </c>
      <c r="C959" s="5" t="s">
        <v>19</v>
      </c>
      <c r="D959" s="5" t="s">
        <v>771</v>
      </c>
      <c r="E959" s="5" t="s">
        <v>16</v>
      </c>
      <c r="F959" s="5">
        <v>912</v>
      </c>
    </row>
    <row r="960" s="1" customFormat="1" ht="22.5" customHeight="1" spans="1:6">
      <c r="A960" s="5">
        <f>32029</f>
        <v>32029</v>
      </c>
      <c r="B960" s="5" t="s">
        <v>6</v>
      </c>
      <c r="C960" s="5" t="s">
        <v>17</v>
      </c>
      <c r="D960" s="5" t="s">
        <v>772</v>
      </c>
      <c r="E960" s="5" t="s">
        <v>9</v>
      </c>
      <c r="F960" s="5">
        <v>980</v>
      </c>
    </row>
    <row r="961" s="1" customFormat="1" ht="22.5" customHeight="1" spans="1:6">
      <c r="A961" s="5">
        <f>32033</f>
        <v>32033</v>
      </c>
      <c r="B961" s="5" t="s">
        <v>6</v>
      </c>
      <c r="C961" s="5" t="s">
        <v>19</v>
      </c>
      <c r="D961" s="5" t="s">
        <v>363</v>
      </c>
      <c r="E961" s="5" t="s">
        <v>16</v>
      </c>
      <c r="F961" s="5">
        <v>456</v>
      </c>
    </row>
    <row r="962" s="1" customFormat="1" ht="22.5" customHeight="1" spans="1:6">
      <c r="A962" s="5">
        <f>32042</f>
        <v>32042</v>
      </c>
      <c r="B962" s="5" t="s">
        <v>6</v>
      </c>
      <c r="C962" s="5" t="s">
        <v>10</v>
      </c>
      <c r="D962" s="5" t="s">
        <v>773</v>
      </c>
      <c r="E962" s="5" t="s">
        <v>16</v>
      </c>
      <c r="F962" s="5">
        <v>456</v>
      </c>
    </row>
    <row r="963" s="1" customFormat="1" ht="22.5" customHeight="1" spans="1:6">
      <c r="A963" s="5">
        <f>32055</f>
        <v>32055</v>
      </c>
      <c r="B963" s="5" t="s">
        <v>6</v>
      </c>
      <c r="C963" s="5" t="s">
        <v>26</v>
      </c>
      <c r="D963" s="5" t="s">
        <v>774</v>
      </c>
      <c r="E963" s="5" t="s">
        <v>16</v>
      </c>
      <c r="F963" s="5">
        <v>912</v>
      </c>
    </row>
    <row r="964" s="1" customFormat="1" ht="22.5" customHeight="1" spans="1:6">
      <c r="A964" s="5">
        <f>32197</f>
        <v>32197</v>
      </c>
      <c r="B964" s="5" t="s">
        <v>6</v>
      </c>
      <c r="C964" s="5" t="s">
        <v>10</v>
      </c>
      <c r="D964" s="5" t="s">
        <v>775</v>
      </c>
      <c r="E964" s="5" t="s">
        <v>9</v>
      </c>
      <c r="F964" s="5">
        <v>523</v>
      </c>
    </row>
    <row r="965" s="1" customFormat="1" ht="22.5" customHeight="1" spans="1:6">
      <c r="A965" s="5">
        <f>32208</f>
        <v>32208</v>
      </c>
      <c r="B965" s="5" t="s">
        <v>6</v>
      </c>
      <c r="C965" s="5" t="s">
        <v>10</v>
      </c>
      <c r="D965" s="5" t="s">
        <v>51</v>
      </c>
      <c r="E965" s="5" t="s">
        <v>9</v>
      </c>
      <c r="F965" s="5">
        <v>523</v>
      </c>
    </row>
    <row r="966" s="1" customFormat="1" ht="22.5" customHeight="1" spans="1:6">
      <c r="A966" s="5">
        <f>32250</f>
        <v>32250</v>
      </c>
      <c r="B966" s="5" t="s">
        <v>6</v>
      </c>
      <c r="C966" s="5" t="s">
        <v>26</v>
      </c>
      <c r="D966" s="5" t="s">
        <v>394</v>
      </c>
      <c r="E966" s="5" t="s">
        <v>16</v>
      </c>
      <c r="F966" s="5">
        <v>456</v>
      </c>
    </row>
    <row r="967" s="1" customFormat="1" ht="22.5" customHeight="1" spans="1:6">
      <c r="A967" s="5">
        <f>32267</f>
        <v>32267</v>
      </c>
      <c r="B967" s="5" t="s">
        <v>6</v>
      </c>
      <c r="C967" s="5" t="s">
        <v>34</v>
      </c>
      <c r="D967" s="5" t="s">
        <v>776</v>
      </c>
      <c r="E967" s="5" t="s">
        <v>16</v>
      </c>
      <c r="F967" s="5">
        <v>470</v>
      </c>
    </row>
    <row r="968" s="1" customFormat="1" ht="22.5" customHeight="1" spans="1:6">
      <c r="A968" s="5">
        <f>32336</f>
        <v>32336</v>
      </c>
      <c r="B968" s="5" t="s">
        <v>6</v>
      </c>
      <c r="C968" s="5" t="s">
        <v>13</v>
      </c>
      <c r="D968" s="5" t="s">
        <v>777</v>
      </c>
      <c r="E968" s="5" t="s">
        <v>9</v>
      </c>
      <c r="F968" s="5">
        <v>503</v>
      </c>
    </row>
    <row r="969" s="1" customFormat="1" ht="22.5" customHeight="1" spans="1:6">
      <c r="A969" s="5">
        <f>32341</f>
        <v>32341</v>
      </c>
      <c r="B969" s="5" t="s">
        <v>6</v>
      </c>
      <c r="C969" s="5" t="s">
        <v>26</v>
      </c>
      <c r="D969" s="5" t="s">
        <v>778</v>
      </c>
      <c r="E969" s="5" t="s">
        <v>16</v>
      </c>
      <c r="F969" s="5">
        <v>456</v>
      </c>
    </row>
    <row r="970" s="1" customFormat="1" ht="22.5" customHeight="1" spans="1:6">
      <c r="A970" s="5">
        <f>32342</f>
        <v>32342</v>
      </c>
      <c r="B970" s="5" t="s">
        <v>6</v>
      </c>
      <c r="C970" s="5" t="s">
        <v>26</v>
      </c>
      <c r="D970" s="5" t="s">
        <v>779</v>
      </c>
      <c r="E970" s="5" t="s">
        <v>16</v>
      </c>
      <c r="F970" s="5">
        <v>456</v>
      </c>
    </row>
    <row r="971" s="1" customFormat="1" ht="22.5" customHeight="1" spans="1:6">
      <c r="A971" s="5">
        <f>32350</f>
        <v>32350</v>
      </c>
      <c r="B971" s="5" t="s">
        <v>6</v>
      </c>
      <c r="C971" s="5" t="s">
        <v>10</v>
      </c>
      <c r="D971" s="5" t="s">
        <v>780</v>
      </c>
      <c r="E971" s="5" t="s">
        <v>9</v>
      </c>
      <c r="F971" s="5">
        <v>523</v>
      </c>
    </row>
    <row r="972" s="1" customFormat="1" ht="22.5" customHeight="1" spans="1:6">
      <c r="A972" s="5">
        <f>32357</f>
        <v>32357</v>
      </c>
      <c r="B972" s="5" t="s">
        <v>6</v>
      </c>
      <c r="C972" s="5" t="s">
        <v>19</v>
      </c>
      <c r="D972" s="5" t="s">
        <v>408</v>
      </c>
      <c r="E972" s="5" t="s">
        <v>9</v>
      </c>
      <c r="F972" s="5">
        <v>1113</v>
      </c>
    </row>
    <row r="973" s="1" customFormat="1" ht="22.5" customHeight="1" spans="1:6">
      <c r="A973" s="5">
        <f>32369</f>
        <v>32369</v>
      </c>
      <c r="B973" s="5" t="s">
        <v>6</v>
      </c>
      <c r="C973" s="5" t="s">
        <v>26</v>
      </c>
      <c r="D973" s="5" t="s">
        <v>30</v>
      </c>
      <c r="E973" s="5" t="s">
        <v>16</v>
      </c>
      <c r="F973" s="5">
        <v>456</v>
      </c>
    </row>
    <row r="974" s="1" customFormat="1" ht="22.5" customHeight="1" spans="1:6">
      <c r="A974" s="5">
        <f>32426</f>
        <v>32426</v>
      </c>
      <c r="B974" s="5" t="s">
        <v>6</v>
      </c>
      <c r="C974" s="5" t="s">
        <v>26</v>
      </c>
      <c r="D974" s="5" t="s">
        <v>781</v>
      </c>
      <c r="E974" s="5" t="s">
        <v>9</v>
      </c>
      <c r="F974" s="5">
        <v>980</v>
      </c>
    </row>
    <row r="975" s="1" customFormat="1" ht="22.5" customHeight="1" spans="1:6">
      <c r="A975" s="5">
        <f>32443</f>
        <v>32443</v>
      </c>
      <c r="B975" s="5" t="s">
        <v>6</v>
      </c>
      <c r="C975" s="5" t="s">
        <v>26</v>
      </c>
      <c r="D975" s="5" t="s">
        <v>53</v>
      </c>
      <c r="E975" s="5" t="s">
        <v>16</v>
      </c>
      <c r="F975" s="5">
        <v>456</v>
      </c>
    </row>
    <row r="976" s="1" customFormat="1" ht="22.5" customHeight="1" spans="1:6">
      <c r="A976" s="5">
        <f>32465</f>
        <v>32465</v>
      </c>
      <c r="B976" s="5" t="s">
        <v>6</v>
      </c>
      <c r="C976" s="5" t="s">
        <v>137</v>
      </c>
      <c r="D976" s="5" t="s">
        <v>782</v>
      </c>
      <c r="E976" s="5" t="s">
        <v>16</v>
      </c>
      <c r="F976" s="5">
        <v>458</v>
      </c>
    </row>
    <row r="977" s="1" customFormat="1" ht="22.5" customHeight="1" spans="1:6">
      <c r="A977" s="5">
        <f>32469</f>
        <v>32469</v>
      </c>
      <c r="B977" s="5" t="s">
        <v>6</v>
      </c>
      <c r="C977" s="5" t="s">
        <v>17</v>
      </c>
      <c r="D977" s="5" t="s">
        <v>783</v>
      </c>
      <c r="E977" s="5" t="s">
        <v>9</v>
      </c>
      <c r="F977" s="5">
        <v>510</v>
      </c>
    </row>
    <row r="978" s="1" customFormat="1" ht="22.5" customHeight="1" spans="1:6">
      <c r="A978" s="5">
        <f>32533</f>
        <v>32533</v>
      </c>
      <c r="B978" s="5" t="s">
        <v>6</v>
      </c>
      <c r="C978" s="5" t="s">
        <v>7</v>
      </c>
      <c r="D978" s="5" t="s">
        <v>784</v>
      </c>
      <c r="E978" s="5" t="s">
        <v>9</v>
      </c>
      <c r="F978" s="5">
        <v>980</v>
      </c>
    </row>
    <row r="979" s="1" customFormat="1" ht="22.5" customHeight="1" spans="1:6">
      <c r="A979" s="5">
        <f>32583</f>
        <v>32583</v>
      </c>
      <c r="B979" s="5" t="s">
        <v>6</v>
      </c>
      <c r="C979" s="5" t="s">
        <v>26</v>
      </c>
      <c r="D979" s="5" t="s">
        <v>321</v>
      </c>
      <c r="E979" s="5" t="s">
        <v>16</v>
      </c>
      <c r="F979" s="5">
        <v>456</v>
      </c>
    </row>
    <row r="980" s="1" customFormat="1" ht="22.5" customHeight="1" spans="1:6">
      <c r="A980" s="5">
        <f>32598</f>
        <v>32598</v>
      </c>
      <c r="B980" s="5" t="s">
        <v>6</v>
      </c>
      <c r="C980" s="5" t="s">
        <v>10</v>
      </c>
      <c r="D980" s="5" t="s">
        <v>431</v>
      </c>
      <c r="E980" s="5" t="s">
        <v>16</v>
      </c>
      <c r="F980" s="5">
        <v>450</v>
      </c>
    </row>
    <row r="981" s="1" customFormat="1" ht="22.5" customHeight="1" spans="1:6">
      <c r="A981" s="5">
        <f>32666</f>
        <v>32666</v>
      </c>
      <c r="B981" s="5" t="s">
        <v>6</v>
      </c>
      <c r="C981" s="5" t="s">
        <v>10</v>
      </c>
      <c r="D981" s="5" t="s">
        <v>785</v>
      </c>
      <c r="E981" s="5" t="s">
        <v>16</v>
      </c>
      <c r="F981" s="5">
        <v>456</v>
      </c>
    </row>
    <row r="982" s="1" customFormat="1" ht="22.5" customHeight="1" spans="1:6">
      <c r="A982" s="5">
        <f>32670</f>
        <v>32670</v>
      </c>
      <c r="B982" s="5" t="s">
        <v>6</v>
      </c>
      <c r="C982" s="5" t="s">
        <v>10</v>
      </c>
      <c r="D982" s="5" t="s">
        <v>786</v>
      </c>
      <c r="E982" s="5" t="s">
        <v>9</v>
      </c>
      <c r="F982" s="5">
        <v>523</v>
      </c>
    </row>
    <row r="983" s="1" customFormat="1" ht="22.5" customHeight="1" spans="1:6">
      <c r="A983" s="5">
        <f>32710</f>
        <v>32710</v>
      </c>
      <c r="B983" s="5" t="s">
        <v>6</v>
      </c>
      <c r="C983" s="5" t="s">
        <v>26</v>
      </c>
      <c r="D983" s="5" t="s">
        <v>787</v>
      </c>
      <c r="E983" s="5" t="s">
        <v>16</v>
      </c>
      <c r="F983" s="5">
        <v>456</v>
      </c>
    </row>
    <row r="984" s="1" customFormat="1" ht="22.5" customHeight="1" spans="1:6">
      <c r="A984" s="5">
        <f>32743</f>
        <v>32743</v>
      </c>
      <c r="B984" s="5" t="s">
        <v>6</v>
      </c>
      <c r="C984" s="5" t="s">
        <v>19</v>
      </c>
      <c r="D984" s="5" t="s">
        <v>788</v>
      </c>
      <c r="E984" s="5" t="s">
        <v>16</v>
      </c>
      <c r="F984" s="5">
        <v>456</v>
      </c>
    </row>
    <row r="985" s="1" customFormat="1" ht="22.5" customHeight="1" spans="1:6">
      <c r="A985" s="5">
        <f>32797</f>
        <v>32797</v>
      </c>
      <c r="B985" s="5" t="s">
        <v>6</v>
      </c>
      <c r="C985" s="5" t="s">
        <v>26</v>
      </c>
      <c r="D985" s="5" t="s">
        <v>120</v>
      </c>
      <c r="E985" s="5" t="s">
        <v>16</v>
      </c>
      <c r="F985" s="5">
        <v>912</v>
      </c>
    </row>
    <row r="986" s="1" customFormat="1" ht="22.5" customHeight="1" spans="1:6">
      <c r="A986" s="5">
        <f>32816</f>
        <v>32816</v>
      </c>
      <c r="B986" s="5" t="s">
        <v>6</v>
      </c>
      <c r="C986" s="5" t="s">
        <v>10</v>
      </c>
      <c r="D986" s="5" t="s">
        <v>789</v>
      </c>
      <c r="E986" s="5" t="s">
        <v>9</v>
      </c>
      <c r="F986" s="5">
        <v>523</v>
      </c>
    </row>
    <row r="987" s="1" customFormat="1" ht="22.5" customHeight="1" spans="1:6">
      <c r="A987" s="5">
        <f>32852</f>
        <v>32852</v>
      </c>
      <c r="B987" s="5" t="s">
        <v>6</v>
      </c>
      <c r="C987" s="5" t="s">
        <v>26</v>
      </c>
      <c r="D987" s="5" t="s">
        <v>790</v>
      </c>
      <c r="E987" s="5" t="s">
        <v>16</v>
      </c>
      <c r="F987" s="5">
        <v>456</v>
      </c>
    </row>
    <row r="988" s="1" customFormat="1" ht="22.5" customHeight="1" spans="1:6">
      <c r="A988" s="5">
        <f>32885</f>
        <v>32885</v>
      </c>
      <c r="B988" s="5" t="s">
        <v>6</v>
      </c>
      <c r="C988" s="5" t="s">
        <v>26</v>
      </c>
      <c r="D988" s="5" t="s">
        <v>491</v>
      </c>
      <c r="E988" s="5" t="s">
        <v>16</v>
      </c>
      <c r="F988" s="5">
        <v>456</v>
      </c>
    </row>
    <row r="989" s="1" customFormat="1" ht="22.5" customHeight="1" spans="1:6">
      <c r="A989" s="5">
        <f>32937</f>
        <v>32937</v>
      </c>
      <c r="B989" s="5" t="s">
        <v>6</v>
      </c>
      <c r="C989" s="5" t="s">
        <v>10</v>
      </c>
      <c r="D989" s="5" t="s">
        <v>791</v>
      </c>
      <c r="E989" s="5" t="s">
        <v>9</v>
      </c>
      <c r="F989" s="5">
        <v>980</v>
      </c>
    </row>
    <row r="990" s="1" customFormat="1" ht="22.5" customHeight="1" spans="1:6">
      <c r="A990" s="5">
        <f>32997</f>
        <v>32997</v>
      </c>
      <c r="B990" s="5" t="s">
        <v>6</v>
      </c>
      <c r="C990" s="5" t="s">
        <v>7</v>
      </c>
      <c r="D990" s="5" t="s">
        <v>792</v>
      </c>
      <c r="E990" s="5" t="s">
        <v>9</v>
      </c>
      <c r="F990" s="5">
        <v>523</v>
      </c>
    </row>
    <row r="991" s="1" customFormat="1" ht="22.5" customHeight="1" spans="1:6">
      <c r="A991" s="5">
        <f>33018</f>
        <v>33018</v>
      </c>
      <c r="B991" s="5" t="s">
        <v>6</v>
      </c>
      <c r="C991" s="5" t="s">
        <v>26</v>
      </c>
      <c r="D991" s="5" t="s">
        <v>53</v>
      </c>
      <c r="E991" s="5" t="s">
        <v>16</v>
      </c>
      <c r="F991" s="5">
        <v>456</v>
      </c>
    </row>
    <row r="992" s="1" customFormat="1" ht="22.5" customHeight="1" spans="1:6">
      <c r="A992" s="5">
        <f>33091</f>
        <v>33091</v>
      </c>
      <c r="B992" s="5" t="s">
        <v>6</v>
      </c>
      <c r="C992" s="5" t="s">
        <v>13</v>
      </c>
      <c r="D992" s="5" t="s">
        <v>787</v>
      </c>
      <c r="E992" s="5" t="s">
        <v>16</v>
      </c>
      <c r="F992" s="5">
        <v>461</v>
      </c>
    </row>
    <row r="993" s="1" customFormat="1" ht="22.5" customHeight="1" spans="1:6">
      <c r="A993" s="5">
        <f>33124</f>
        <v>33124</v>
      </c>
      <c r="B993" s="5" t="s">
        <v>6</v>
      </c>
      <c r="C993" s="5" t="s">
        <v>17</v>
      </c>
      <c r="D993" s="5" t="s">
        <v>598</v>
      </c>
      <c r="E993" s="5" t="s">
        <v>9</v>
      </c>
      <c r="F993" s="5">
        <v>488</v>
      </c>
    </row>
    <row r="994" s="1" customFormat="1" ht="22.5" customHeight="1" spans="1:6">
      <c r="A994" s="5">
        <f>33164</f>
        <v>33164</v>
      </c>
      <c r="B994" s="5" t="s">
        <v>6</v>
      </c>
      <c r="C994" s="5" t="s">
        <v>10</v>
      </c>
      <c r="D994" s="5" t="s">
        <v>540</v>
      </c>
      <c r="E994" s="5" t="s">
        <v>9</v>
      </c>
      <c r="F994" s="5">
        <v>980</v>
      </c>
    </row>
    <row r="995" s="1" customFormat="1" ht="22.5" customHeight="1" spans="1:6">
      <c r="A995" s="5">
        <f>33195</f>
        <v>33195</v>
      </c>
      <c r="B995" s="5" t="s">
        <v>6</v>
      </c>
      <c r="C995" s="5" t="s">
        <v>7</v>
      </c>
      <c r="D995" s="5" t="s">
        <v>403</v>
      </c>
      <c r="E995" s="5" t="s">
        <v>425</v>
      </c>
      <c r="F995" s="5">
        <v>324</v>
      </c>
    </row>
    <row r="996" s="1" customFormat="1" ht="22.5" customHeight="1" spans="1:6">
      <c r="A996" s="5">
        <f>33215</f>
        <v>33215</v>
      </c>
      <c r="B996" s="5" t="s">
        <v>6</v>
      </c>
      <c r="C996" s="5" t="s">
        <v>17</v>
      </c>
      <c r="D996" s="5" t="s">
        <v>793</v>
      </c>
      <c r="E996" s="5" t="s">
        <v>16</v>
      </c>
      <c r="F996" s="5">
        <v>912</v>
      </c>
    </row>
    <row r="997" s="1" customFormat="1" ht="22.5" customHeight="1" spans="1:6">
      <c r="A997" s="5">
        <f>33232</f>
        <v>33232</v>
      </c>
      <c r="B997" s="5" t="s">
        <v>6</v>
      </c>
      <c r="C997" s="5" t="s">
        <v>26</v>
      </c>
      <c r="D997" s="5" t="s">
        <v>51</v>
      </c>
      <c r="E997" s="5" t="s">
        <v>9</v>
      </c>
      <c r="F997" s="5">
        <v>523</v>
      </c>
    </row>
    <row r="998" s="1" customFormat="1" ht="22.5" customHeight="1" spans="1:6">
      <c r="A998" s="5">
        <f>33238</f>
        <v>33238</v>
      </c>
      <c r="B998" s="5" t="s">
        <v>6</v>
      </c>
      <c r="C998" s="5" t="s">
        <v>17</v>
      </c>
      <c r="D998" s="5" t="s">
        <v>794</v>
      </c>
      <c r="E998" s="5" t="s">
        <v>16</v>
      </c>
      <c r="F998" s="5">
        <v>912</v>
      </c>
    </row>
    <row r="999" s="1" customFormat="1" ht="22.5" customHeight="1" spans="1:6">
      <c r="A999" s="5">
        <f>33254</f>
        <v>33254</v>
      </c>
      <c r="B999" s="5" t="s">
        <v>6</v>
      </c>
      <c r="C999" s="5" t="s">
        <v>17</v>
      </c>
      <c r="D999" s="5" t="s">
        <v>224</v>
      </c>
      <c r="E999" s="5" t="s">
        <v>16</v>
      </c>
      <c r="F999" s="5">
        <v>456</v>
      </c>
    </row>
    <row r="1000" s="1" customFormat="1" ht="22.5" customHeight="1" spans="1:6">
      <c r="A1000" s="5">
        <f>33314</f>
        <v>33314</v>
      </c>
      <c r="B1000" s="5" t="s">
        <v>6</v>
      </c>
      <c r="C1000" s="5" t="s">
        <v>26</v>
      </c>
      <c r="D1000" s="5" t="s">
        <v>795</v>
      </c>
      <c r="E1000" s="5" t="s">
        <v>16</v>
      </c>
      <c r="F1000" s="5">
        <v>1236</v>
      </c>
    </row>
    <row r="1001" s="1" customFormat="1" ht="22.5" customHeight="1" spans="1:6">
      <c r="A1001" s="5">
        <f>33323</f>
        <v>33323</v>
      </c>
      <c r="B1001" s="5" t="s">
        <v>6</v>
      </c>
      <c r="C1001" s="5" t="s">
        <v>137</v>
      </c>
      <c r="D1001" s="5" t="s">
        <v>796</v>
      </c>
      <c r="E1001" s="5" t="s">
        <v>9</v>
      </c>
      <c r="F1001" s="5">
        <v>920</v>
      </c>
    </row>
    <row r="1002" s="1" customFormat="1" ht="22.5" customHeight="1" spans="1:6">
      <c r="A1002" s="5">
        <f>33345</f>
        <v>33345</v>
      </c>
      <c r="B1002" s="5" t="s">
        <v>6</v>
      </c>
      <c r="C1002" s="5" t="s">
        <v>137</v>
      </c>
      <c r="D1002" s="5" t="s">
        <v>797</v>
      </c>
      <c r="E1002" s="5" t="s">
        <v>16</v>
      </c>
      <c r="F1002" s="5">
        <v>458</v>
      </c>
    </row>
    <row r="1003" s="1" customFormat="1" ht="22.5" customHeight="1" spans="1:6">
      <c r="A1003" s="5">
        <f>33347</f>
        <v>33347</v>
      </c>
      <c r="B1003" s="5" t="s">
        <v>6</v>
      </c>
      <c r="C1003" s="5" t="s">
        <v>19</v>
      </c>
      <c r="D1003" s="5" t="s">
        <v>798</v>
      </c>
      <c r="E1003" s="5" t="s">
        <v>16</v>
      </c>
      <c r="F1003" s="5">
        <v>456</v>
      </c>
    </row>
    <row r="1004" s="1" customFormat="1" ht="22.5" customHeight="1" spans="1:6">
      <c r="A1004" s="5">
        <f>33361</f>
        <v>33361</v>
      </c>
      <c r="B1004" s="5" t="s">
        <v>6</v>
      </c>
      <c r="C1004" s="5" t="s">
        <v>17</v>
      </c>
      <c r="D1004" s="5" t="s">
        <v>799</v>
      </c>
      <c r="E1004" s="5" t="s">
        <v>9</v>
      </c>
      <c r="F1004" s="5">
        <v>523</v>
      </c>
    </row>
    <row r="1005" s="1" customFormat="1" ht="22.5" customHeight="1" spans="1:6">
      <c r="A1005" s="5">
        <f>33375</f>
        <v>33375</v>
      </c>
      <c r="B1005" s="5" t="s">
        <v>6</v>
      </c>
      <c r="C1005" s="5" t="s">
        <v>10</v>
      </c>
      <c r="D1005" s="5" t="s">
        <v>800</v>
      </c>
      <c r="E1005" s="5" t="s">
        <v>9</v>
      </c>
      <c r="F1005" s="5">
        <v>523</v>
      </c>
    </row>
    <row r="1006" s="1" customFormat="1" ht="22.5" customHeight="1" spans="1:6">
      <c r="A1006" s="5">
        <f>33415</f>
        <v>33415</v>
      </c>
      <c r="B1006" s="5" t="s">
        <v>6</v>
      </c>
      <c r="C1006" s="5" t="s">
        <v>19</v>
      </c>
      <c r="D1006" s="5" t="s">
        <v>30</v>
      </c>
      <c r="E1006" s="5" t="s">
        <v>9</v>
      </c>
      <c r="F1006" s="5">
        <v>474</v>
      </c>
    </row>
    <row r="1007" s="1" customFormat="1" ht="22.5" customHeight="1" spans="1:6">
      <c r="A1007" s="5">
        <f>33449</f>
        <v>33449</v>
      </c>
      <c r="B1007" s="5" t="s">
        <v>6</v>
      </c>
      <c r="C1007" s="5" t="s">
        <v>10</v>
      </c>
      <c r="D1007" s="5" t="s">
        <v>801</v>
      </c>
      <c r="E1007" s="5" t="s">
        <v>16</v>
      </c>
      <c r="F1007" s="5">
        <v>456</v>
      </c>
    </row>
    <row r="1008" s="1" customFormat="1" ht="22.5" customHeight="1" spans="1:6">
      <c r="A1008" s="5">
        <f>33461</f>
        <v>33461</v>
      </c>
      <c r="B1008" s="5" t="s">
        <v>6</v>
      </c>
      <c r="C1008" s="5" t="s">
        <v>10</v>
      </c>
      <c r="D1008" s="5" t="s">
        <v>358</v>
      </c>
      <c r="E1008" s="5" t="s">
        <v>16</v>
      </c>
      <c r="F1008" s="5">
        <v>456</v>
      </c>
    </row>
    <row r="1009" s="1" customFormat="1" ht="22.5" customHeight="1" spans="1:6">
      <c r="A1009" s="5">
        <f>33489</f>
        <v>33489</v>
      </c>
      <c r="B1009" s="5" t="s">
        <v>6</v>
      </c>
      <c r="C1009" s="5" t="s">
        <v>7</v>
      </c>
      <c r="D1009" s="5" t="s">
        <v>802</v>
      </c>
      <c r="E1009" s="5" t="s">
        <v>16</v>
      </c>
      <c r="F1009" s="5">
        <v>456</v>
      </c>
    </row>
    <row r="1010" s="1" customFormat="1" ht="22.5" customHeight="1" spans="1:6">
      <c r="A1010" s="5">
        <f>33496</f>
        <v>33496</v>
      </c>
      <c r="B1010" s="5" t="s">
        <v>6</v>
      </c>
      <c r="C1010" s="5" t="s">
        <v>17</v>
      </c>
      <c r="D1010" s="5" t="s">
        <v>803</v>
      </c>
      <c r="E1010" s="5" t="s">
        <v>9</v>
      </c>
      <c r="F1010" s="5">
        <v>529</v>
      </c>
    </row>
    <row r="1011" s="1" customFormat="1" ht="22.5" customHeight="1" spans="1:6">
      <c r="A1011" s="5">
        <f>33513</f>
        <v>33513</v>
      </c>
      <c r="B1011" s="5" t="s">
        <v>6</v>
      </c>
      <c r="C1011" s="5" t="s">
        <v>19</v>
      </c>
      <c r="D1011" s="5" t="s">
        <v>804</v>
      </c>
      <c r="E1011" s="5" t="s">
        <v>16</v>
      </c>
      <c r="F1011" s="5">
        <v>456</v>
      </c>
    </row>
    <row r="1012" s="1" customFormat="1" ht="22.5" customHeight="1" spans="1:6">
      <c r="A1012" s="5">
        <f>33559</f>
        <v>33559</v>
      </c>
      <c r="B1012" s="5" t="s">
        <v>6</v>
      </c>
      <c r="C1012" s="5" t="s">
        <v>10</v>
      </c>
      <c r="D1012" s="5" t="s">
        <v>805</v>
      </c>
      <c r="E1012" s="5" t="s">
        <v>16</v>
      </c>
      <c r="F1012" s="5">
        <v>456</v>
      </c>
    </row>
    <row r="1013" s="1" customFormat="1" ht="22.5" customHeight="1" spans="1:6">
      <c r="A1013" s="5">
        <f>33560</f>
        <v>33560</v>
      </c>
      <c r="B1013" s="5" t="s">
        <v>6</v>
      </c>
      <c r="C1013" s="5" t="s">
        <v>10</v>
      </c>
      <c r="D1013" s="5" t="s">
        <v>806</v>
      </c>
      <c r="E1013" s="5" t="s">
        <v>16</v>
      </c>
      <c r="F1013" s="5">
        <v>456</v>
      </c>
    </row>
    <row r="1014" s="1" customFormat="1" ht="22.5" customHeight="1" spans="1:6">
      <c r="A1014" s="5">
        <f>33567</f>
        <v>33567</v>
      </c>
      <c r="B1014" s="5" t="s">
        <v>6</v>
      </c>
      <c r="C1014" s="5" t="s">
        <v>34</v>
      </c>
      <c r="D1014" s="5" t="s">
        <v>807</v>
      </c>
      <c r="E1014" s="5" t="s">
        <v>16</v>
      </c>
      <c r="F1014" s="5">
        <v>456</v>
      </c>
    </row>
    <row r="1015" s="1" customFormat="1" ht="22.5" customHeight="1" spans="1:6">
      <c r="A1015" s="5">
        <f>33616</f>
        <v>33616</v>
      </c>
      <c r="B1015" s="5" t="s">
        <v>6</v>
      </c>
      <c r="C1015" s="5" t="s">
        <v>7</v>
      </c>
      <c r="D1015" s="5" t="s">
        <v>64</v>
      </c>
      <c r="E1015" s="5" t="s">
        <v>16</v>
      </c>
      <c r="F1015" s="5">
        <v>456</v>
      </c>
    </row>
    <row r="1016" s="1" customFormat="1" ht="22.5" customHeight="1" spans="1:6">
      <c r="A1016" s="5">
        <f>33738</f>
        <v>33738</v>
      </c>
      <c r="B1016" s="5" t="s">
        <v>6</v>
      </c>
      <c r="C1016" s="5" t="s">
        <v>7</v>
      </c>
      <c r="D1016" s="5" t="s">
        <v>808</v>
      </c>
      <c r="E1016" s="5" t="s">
        <v>9</v>
      </c>
      <c r="F1016" s="5">
        <v>2384</v>
      </c>
    </row>
    <row r="1017" s="1" customFormat="1" ht="22.5" customHeight="1" spans="1:6">
      <c r="A1017" s="5">
        <f>33816</f>
        <v>33816</v>
      </c>
      <c r="B1017" s="5" t="s">
        <v>6</v>
      </c>
      <c r="C1017" s="5" t="s">
        <v>37</v>
      </c>
      <c r="D1017" s="5" t="s">
        <v>809</v>
      </c>
      <c r="E1017" s="5" t="s">
        <v>9</v>
      </c>
      <c r="F1017" s="5">
        <v>930</v>
      </c>
    </row>
    <row r="1018" s="1" customFormat="1" ht="22.5" customHeight="1" spans="1:6">
      <c r="A1018" s="5">
        <f>33831</f>
        <v>33831</v>
      </c>
      <c r="B1018" s="5" t="s">
        <v>6</v>
      </c>
      <c r="C1018" s="5" t="s">
        <v>19</v>
      </c>
      <c r="D1018" s="5" t="s">
        <v>68</v>
      </c>
      <c r="E1018" s="5" t="s">
        <v>16</v>
      </c>
      <c r="F1018" s="5">
        <v>456</v>
      </c>
    </row>
    <row r="1019" s="1" customFormat="1" ht="22.5" customHeight="1" spans="1:6">
      <c r="A1019" s="5">
        <f>33961</f>
        <v>33961</v>
      </c>
      <c r="B1019" s="5" t="s">
        <v>6</v>
      </c>
      <c r="C1019" s="5" t="s">
        <v>34</v>
      </c>
      <c r="D1019" s="5" t="s">
        <v>810</v>
      </c>
      <c r="E1019" s="5" t="s">
        <v>16</v>
      </c>
      <c r="F1019" s="5">
        <v>456</v>
      </c>
    </row>
    <row r="1020" s="1" customFormat="1" ht="22.5" customHeight="1" spans="1:6">
      <c r="A1020" s="5">
        <f>33970</f>
        <v>33970</v>
      </c>
      <c r="B1020" s="5" t="s">
        <v>6</v>
      </c>
      <c r="C1020" s="5" t="s">
        <v>26</v>
      </c>
      <c r="D1020" s="5" t="s">
        <v>811</v>
      </c>
      <c r="E1020" s="5" t="s">
        <v>16</v>
      </c>
      <c r="F1020" s="5">
        <v>456</v>
      </c>
    </row>
    <row r="1021" s="1" customFormat="1" ht="22.5" customHeight="1" spans="1:6">
      <c r="A1021" s="5">
        <f>34018</f>
        <v>34018</v>
      </c>
      <c r="B1021" s="5" t="s">
        <v>6</v>
      </c>
      <c r="C1021" s="5" t="s">
        <v>13</v>
      </c>
      <c r="D1021" s="5" t="s">
        <v>812</v>
      </c>
      <c r="E1021" s="5" t="s">
        <v>16</v>
      </c>
      <c r="F1021" s="5">
        <v>912</v>
      </c>
    </row>
    <row r="1022" s="1" customFormat="1" ht="22.5" customHeight="1" spans="1:6">
      <c r="A1022" s="5">
        <f>34037</f>
        <v>34037</v>
      </c>
      <c r="B1022" s="5" t="s">
        <v>6</v>
      </c>
      <c r="C1022" s="5" t="s">
        <v>34</v>
      </c>
      <c r="D1022" s="5" t="s">
        <v>813</v>
      </c>
      <c r="E1022" s="5" t="s">
        <v>9</v>
      </c>
      <c r="F1022" s="5">
        <v>488</v>
      </c>
    </row>
    <row r="1023" s="1" customFormat="1" ht="22.5" customHeight="1" spans="1:6">
      <c r="A1023" s="5">
        <f>34067</f>
        <v>34067</v>
      </c>
      <c r="B1023" s="5" t="s">
        <v>6</v>
      </c>
      <c r="C1023" s="5" t="s">
        <v>10</v>
      </c>
      <c r="D1023" s="5" t="s">
        <v>814</v>
      </c>
      <c r="E1023" s="5" t="s">
        <v>16</v>
      </c>
      <c r="F1023" s="5">
        <v>456</v>
      </c>
    </row>
    <row r="1024" s="1" customFormat="1" ht="22.5" customHeight="1" spans="1:6">
      <c r="A1024" s="5">
        <f>34073</f>
        <v>34073</v>
      </c>
      <c r="B1024" s="5" t="s">
        <v>6</v>
      </c>
      <c r="C1024" s="5" t="s">
        <v>26</v>
      </c>
      <c r="D1024" s="5" t="s">
        <v>815</v>
      </c>
      <c r="E1024" s="5" t="s">
        <v>9</v>
      </c>
      <c r="F1024" s="5">
        <v>523</v>
      </c>
    </row>
    <row r="1025" s="1" customFormat="1" ht="22.5" customHeight="1" spans="1:6">
      <c r="A1025" s="5">
        <f>34115</f>
        <v>34115</v>
      </c>
      <c r="B1025" s="5" t="s">
        <v>6</v>
      </c>
      <c r="C1025" s="5" t="s">
        <v>17</v>
      </c>
      <c r="D1025" s="5" t="s">
        <v>816</v>
      </c>
      <c r="E1025" s="5" t="s">
        <v>9</v>
      </c>
      <c r="F1025" s="5">
        <v>523</v>
      </c>
    </row>
    <row r="1026" s="1" customFormat="1" ht="22.5" customHeight="1" spans="1:6">
      <c r="A1026" s="5">
        <f>34128</f>
        <v>34128</v>
      </c>
      <c r="B1026" s="5" t="s">
        <v>6</v>
      </c>
      <c r="C1026" s="5" t="s">
        <v>7</v>
      </c>
      <c r="D1026" s="5" t="s">
        <v>817</v>
      </c>
      <c r="E1026" s="5" t="s">
        <v>9</v>
      </c>
      <c r="F1026" s="5">
        <v>455</v>
      </c>
    </row>
    <row r="1027" s="1" customFormat="1" ht="22.5" customHeight="1" spans="1:6">
      <c r="A1027" s="5">
        <f>34135</f>
        <v>34135</v>
      </c>
      <c r="B1027" s="5" t="s">
        <v>6</v>
      </c>
      <c r="C1027" s="5" t="s">
        <v>26</v>
      </c>
      <c r="D1027" s="5" t="s">
        <v>107</v>
      </c>
      <c r="E1027" s="5" t="s">
        <v>16</v>
      </c>
      <c r="F1027" s="5">
        <v>456</v>
      </c>
    </row>
    <row r="1028" s="1" customFormat="1" ht="22.5" customHeight="1" spans="1:6">
      <c r="A1028" s="5">
        <f>34172</f>
        <v>34172</v>
      </c>
      <c r="B1028" s="5" t="s">
        <v>6</v>
      </c>
      <c r="C1028" s="5" t="s">
        <v>13</v>
      </c>
      <c r="D1028" s="5" t="s">
        <v>14</v>
      </c>
      <c r="E1028" s="5" t="s">
        <v>16</v>
      </c>
      <c r="F1028" s="5">
        <v>456</v>
      </c>
    </row>
    <row r="1029" s="1" customFormat="1" ht="22.5" customHeight="1" spans="1:6">
      <c r="A1029" s="5">
        <f>34187</f>
        <v>34187</v>
      </c>
      <c r="B1029" s="5" t="s">
        <v>6</v>
      </c>
      <c r="C1029" s="5" t="s">
        <v>26</v>
      </c>
      <c r="D1029" s="5" t="s">
        <v>818</v>
      </c>
      <c r="E1029" s="5" t="s">
        <v>9</v>
      </c>
      <c r="F1029" s="5">
        <v>980</v>
      </c>
    </row>
    <row r="1030" s="1" customFormat="1" ht="22.5" customHeight="1" spans="1:6">
      <c r="A1030" s="5">
        <f>34232</f>
        <v>34232</v>
      </c>
      <c r="B1030" s="5" t="s">
        <v>6</v>
      </c>
      <c r="C1030" s="5" t="s">
        <v>7</v>
      </c>
      <c r="D1030" s="5" t="s">
        <v>819</v>
      </c>
      <c r="E1030" s="5" t="s">
        <v>9</v>
      </c>
      <c r="F1030" s="5">
        <v>501</v>
      </c>
    </row>
    <row r="1031" s="1" customFormat="1" ht="22.5" customHeight="1" spans="1:6">
      <c r="A1031" s="5">
        <f>34238</f>
        <v>34238</v>
      </c>
      <c r="B1031" s="5" t="s">
        <v>6</v>
      </c>
      <c r="C1031" s="5" t="s">
        <v>19</v>
      </c>
      <c r="D1031" s="5" t="s">
        <v>820</v>
      </c>
      <c r="E1031" s="5" t="s">
        <v>16</v>
      </c>
      <c r="F1031" s="5">
        <v>456</v>
      </c>
    </row>
    <row r="1032" s="1" customFormat="1" ht="22.5" customHeight="1" spans="1:6">
      <c r="A1032" s="5">
        <f>34318</f>
        <v>34318</v>
      </c>
      <c r="B1032" s="5" t="s">
        <v>6</v>
      </c>
      <c r="C1032" s="5" t="s">
        <v>10</v>
      </c>
      <c r="D1032" s="5" t="s">
        <v>821</v>
      </c>
      <c r="E1032" s="5" t="s">
        <v>16</v>
      </c>
      <c r="F1032" s="5">
        <v>912</v>
      </c>
    </row>
    <row r="1033" s="1" customFormat="1" ht="22.5" customHeight="1" spans="1:6">
      <c r="A1033" s="5">
        <f>34375</f>
        <v>34375</v>
      </c>
      <c r="B1033" s="5" t="s">
        <v>6</v>
      </c>
      <c r="C1033" s="5" t="s">
        <v>37</v>
      </c>
      <c r="D1033" s="5" t="s">
        <v>822</v>
      </c>
      <c r="E1033" s="5" t="s">
        <v>9</v>
      </c>
      <c r="F1033" s="5">
        <v>942</v>
      </c>
    </row>
    <row r="1034" s="1" customFormat="1" ht="22.5" customHeight="1" spans="1:6">
      <c r="A1034" s="5">
        <f>34386</f>
        <v>34386</v>
      </c>
      <c r="B1034" s="5" t="s">
        <v>6</v>
      </c>
      <c r="C1034" s="5" t="s">
        <v>10</v>
      </c>
      <c r="D1034" s="5" t="s">
        <v>823</v>
      </c>
      <c r="E1034" s="5" t="s">
        <v>9</v>
      </c>
      <c r="F1034" s="5">
        <v>523</v>
      </c>
    </row>
    <row r="1035" s="1" customFormat="1" ht="22.5" customHeight="1" spans="1:6">
      <c r="A1035" s="5">
        <f>34397</f>
        <v>34397</v>
      </c>
      <c r="B1035" s="5" t="s">
        <v>6</v>
      </c>
      <c r="C1035" s="5" t="s">
        <v>26</v>
      </c>
      <c r="D1035" s="5" t="s">
        <v>696</v>
      </c>
      <c r="E1035" s="5" t="s">
        <v>16</v>
      </c>
      <c r="F1035" s="5">
        <v>456</v>
      </c>
    </row>
    <row r="1036" s="1" customFormat="1" ht="22.5" customHeight="1" spans="1:6">
      <c r="A1036" s="5">
        <f>34434</f>
        <v>34434</v>
      </c>
      <c r="B1036" s="5" t="s">
        <v>6</v>
      </c>
      <c r="C1036" s="5" t="s">
        <v>26</v>
      </c>
      <c r="D1036" s="5" t="s">
        <v>824</v>
      </c>
      <c r="E1036" s="5" t="s">
        <v>16</v>
      </c>
      <c r="F1036" s="5">
        <v>456</v>
      </c>
    </row>
    <row r="1037" s="1" customFormat="1" ht="22.5" customHeight="1" spans="1:6">
      <c r="A1037" s="5">
        <f>34446</f>
        <v>34446</v>
      </c>
      <c r="B1037" s="5" t="s">
        <v>6</v>
      </c>
      <c r="C1037" s="5" t="s">
        <v>7</v>
      </c>
      <c r="D1037" s="5" t="s">
        <v>825</v>
      </c>
      <c r="E1037" s="5" t="s">
        <v>9</v>
      </c>
      <c r="F1037" s="5">
        <v>501</v>
      </c>
    </row>
    <row r="1038" s="1" customFormat="1" ht="22.5" customHeight="1" spans="1:6">
      <c r="A1038" s="5">
        <f>34474</f>
        <v>34474</v>
      </c>
      <c r="B1038" s="5" t="s">
        <v>6</v>
      </c>
      <c r="C1038" s="5" t="s">
        <v>7</v>
      </c>
      <c r="D1038" s="5" t="s">
        <v>826</v>
      </c>
      <c r="E1038" s="5" t="s">
        <v>16</v>
      </c>
      <c r="F1038" s="5">
        <v>456</v>
      </c>
    </row>
    <row r="1039" s="1" customFormat="1" ht="22.5" customHeight="1" spans="1:6">
      <c r="A1039" s="5">
        <f>34566</f>
        <v>34566</v>
      </c>
      <c r="B1039" s="5" t="s">
        <v>6</v>
      </c>
      <c r="C1039" s="5" t="s">
        <v>10</v>
      </c>
      <c r="D1039" s="5" t="s">
        <v>646</v>
      </c>
      <c r="E1039" s="5" t="s">
        <v>16</v>
      </c>
      <c r="F1039" s="5">
        <v>456</v>
      </c>
    </row>
    <row r="1040" s="1" customFormat="1" ht="22.5" customHeight="1" spans="1:6">
      <c r="A1040" s="5">
        <f>34600</f>
        <v>34600</v>
      </c>
      <c r="B1040" s="5" t="s">
        <v>6</v>
      </c>
      <c r="C1040" s="5" t="s">
        <v>10</v>
      </c>
      <c r="D1040" s="5" t="s">
        <v>827</v>
      </c>
      <c r="E1040" s="5" t="s">
        <v>16</v>
      </c>
      <c r="F1040" s="5">
        <v>450</v>
      </c>
    </row>
    <row r="1041" s="1" customFormat="1" ht="22.5" customHeight="1" spans="1:6">
      <c r="A1041" s="5">
        <f>34655</f>
        <v>34655</v>
      </c>
      <c r="B1041" s="5" t="s">
        <v>6</v>
      </c>
      <c r="C1041" s="5" t="s">
        <v>17</v>
      </c>
      <c r="D1041" s="5" t="s">
        <v>390</v>
      </c>
      <c r="E1041" s="5" t="s">
        <v>16</v>
      </c>
      <c r="F1041" s="5">
        <v>456</v>
      </c>
    </row>
    <row r="1042" s="1" customFormat="1" ht="22.5" customHeight="1" spans="1:6">
      <c r="A1042" s="5">
        <f>34664</f>
        <v>34664</v>
      </c>
      <c r="B1042" s="5" t="s">
        <v>6</v>
      </c>
      <c r="C1042" s="5" t="s">
        <v>26</v>
      </c>
      <c r="D1042" s="5" t="s">
        <v>828</v>
      </c>
      <c r="E1042" s="5" t="s">
        <v>9</v>
      </c>
      <c r="F1042" s="5">
        <v>980</v>
      </c>
    </row>
    <row r="1043" s="1" customFormat="1" ht="22.5" customHeight="1" spans="1:6">
      <c r="A1043" s="5">
        <f>34686</f>
        <v>34686</v>
      </c>
      <c r="B1043" s="5" t="s">
        <v>6</v>
      </c>
      <c r="C1043" s="5" t="s">
        <v>17</v>
      </c>
      <c r="D1043" s="5" t="s">
        <v>829</v>
      </c>
      <c r="E1043" s="5" t="s">
        <v>16</v>
      </c>
      <c r="F1043" s="5">
        <v>1846</v>
      </c>
    </row>
    <row r="1044" s="1" customFormat="1" ht="22.5" customHeight="1" spans="1:6">
      <c r="A1044" s="5">
        <f>34699</f>
        <v>34699</v>
      </c>
      <c r="B1044" s="5" t="s">
        <v>6</v>
      </c>
      <c r="C1044" s="5" t="s">
        <v>13</v>
      </c>
      <c r="D1044" s="5" t="s">
        <v>178</v>
      </c>
      <c r="E1044" s="5" t="s">
        <v>9</v>
      </c>
      <c r="F1044" s="5">
        <v>523</v>
      </c>
    </row>
    <row r="1045" s="1" customFormat="1" ht="22.5" customHeight="1" spans="1:6">
      <c r="A1045" s="5">
        <f>34724</f>
        <v>34724</v>
      </c>
      <c r="B1045" s="5" t="s">
        <v>6</v>
      </c>
      <c r="C1045" s="5" t="s">
        <v>7</v>
      </c>
      <c r="D1045" s="5" t="s">
        <v>20</v>
      </c>
      <c r="E1045" s="5" t="s">
        <v>9</v>
      </c>
      <c r="F1045" s="5">
        <v>523</v>
      </c>
    </row>
    <row r="1046" s="1" customFormat="1" ht="22.5" customHeight="1" spans="1:6">
      <c r="A1046" s="5">
        <f>34750</f>
        <v>34750</v>
      </c>
      <c r="B1046" s="5" t="s">
        <v>6</v>
      </c>
      <c r="C1046" s="5" t="s">
        <v>7</v>
      </c>
      <c r="D1046" s="5" t="s">
        <v>830</v>
      </c>
      <c r="E1046" s="5" t="s">
        <v>9</v>
      </c>
      <c r="F1046" s="5">
        <v>501</v>
      </c>
    </row>
    <row r="1047" s="1" customFormat="1" ht="22.5" customHeight="1" spans="1:6">
      <c r="A1047" s="5">
        <f>34754</f>
        <v>34754</v>
      </c>
      <c r="B1047" s="5" t="s">
        <v>6</v>
      </c>
      <c r="C1047" s="5" t="s">
        <v>37</v>
      </c>
      <c r="D1047" s="5" t="s">
        <v>831</v>
      </c>
      <c r="E1047" s="5" t="s">
        <v>16</v>
      </c>
      <c r="F1047" s="5">
        <v>736</v>
      </c>
    </row>
    <row r="1048" s="1" customFormat="1" ht="22.5" customHeight="1" spans="1:6">
      <c r="A1048" s="5">
        <f>34765</f>
        <v>34765</v>
      </c>
      <c r="B1048" s="5" t="s">
        <v>6</v>
      </c>
      <c r="C1048" s="5" t="s">
        <v>26</v>
      </c>
      <c r="D1048" s="5" t="s">
        <v>647</v>
      </c>
      <c r="E1048" s="5" t="s">
        <v>16</v>
      </c>
      <c r="F1048" s="5">
        <v>456</v>
      </c>
    </row>
    <row r="1049" s="1" customFormat="1" ht="22.5" customHeight="1" spans="1:6">
      <c r="A1049" s="5">
        <f>34829</f>
        <v>34829</v>
      </c>
      <c r="B1049" s="5" t="s">
        <v>6</v>
      </c>
      <c r="C1049" s="5" t="s">
        <v>137</v>
      </c>
      <c r="D1049" s="5" t="s">
        <v>832</v>
      </c>
      <c r="E1049" s="5" t="s">
        <v>16</v>
      </c>
      <c r="F1049" s="5">
        <v>456</v>
      </c>
    </row>
    <row r="1050" s="1" customFormat="1" ht="22.5" customHeight="1" spans="1:6">
      <c r="A1050" s="5">
        <f>34835</f>
        <v>34835</v>
      </c>
      <c r="B1050" s="5" t="s">
        <v>6</v>
      </c>
      <c r="C1050" s="5" t="s">
        <v>10</v>
      </c>
      <c r="D1050" s="5" t="s">
        <v>833</v>
      </c>
      <c r="E1050" s="5" t="s">
        <v>9</v>
      </c>
      <c r="F1050" s="5">
        <v>507</v>
      </c>
    </row>
    <row r="1051" s="1" customFormat="1" ht="22.5" customHeight="1" spans="1:6">
      <c r="A1051" s="5">
        <f>34848</f>
        <v>34848</v>
      </c>
      <c r="B1051" s="5" t="s">
        <v>6</v>
      </c>
      <c r="C1051" s="5" t="s">
        <v>10</v>
      </c>
      <c r="D1051" s="5" t="s">
        <v>834</v>
      </c>
      <c r="E1051" s="5" t="s">
        <v>16</v>
      </c>
      <c r="F1051" s="5">
        <v>456</v>
      </c>
    </row>
    <row r="1052" s="1" customFormat="1" ht="22.5" customHeight="1" spans="1:6">
      <c r="A1052" s="5">
        <f>34860</f>
        <v>34860</v>
      </c>
      <c r="B1052" s="5" t="s">
        <v>6</v>
      </c>
      <c r="C1052" s="5" t="s">
        <v>7</v>
      </c>
      <c r="D1052" s="5" t="s">
        <v>835</v>
      </c>
      <c r="E1052" s="5" t="s">
        <v>16</v>
      </c>
      <c r="F1052" s="5">
        <v>456</v>
      </c>
    </row>
    <row r="1053" s="1" customFormat="1" ht="22.5" customHeight="1" spans="1:6">
      <c r="A1053" s="5">
        <f>34904</f>
        <v>34904</v>
      </c>
      <c r="B1053" s="5" t="s">
        <v>6</v>
      </c>
      <c r="C1053" s="5" t="s">
        <v>26</v>
      </c>
      <c r="D1053" s="5" t="s">
        <v>836</v>
      </c>
      <c r="E1053" s="5" t="s">
        <v>9</v>
      </c>
      <c r="F1053" s="5">
        <v>980</v>
      </c>
    </row>
    <row r="1054" s="1" customFormat="1" ht="22.5" customHeight="1" spans="1:6">
      <c r="A1054" s="5">
        <f>34923</f>
        <v>34923</v>
      </c>
      <c r="B1054" s="5" t="s">
        <v>6</v>
      </c>
      <c r="C1054" s="5" t="s">
        <v>10</v>
      </c>
      <c r="D1054" s="5" t="s">
        <v>837</v>
      </c>
      <c r="E1054" s="5" t="s">
        <v>9</v>
      </c>
      <c r="F1054" s="5">
        <v>523</v>
      </c>
    </row>
    <row r="1055" s="1" customFormat="1" ht="22.5" customHeight="1" spans="1:6">
      <c r="A1055" s="5">
        <f>34959</f>
        <v>34959</v>
      </c>
      <c r="B1055" s="5" t="s">
        <v>6</v>
      </c>
      <c r="C1055" s="5" t="s">
        <v>19</v>
      </c>
      <c r="D1055" s="5" t="s">
        <v>508</v>
      </c>
      <c r="E1055" s="5" t="s">
        <v>9</v>
      </c>
      <c r="F1055" s="5">
        <v>486</v>
      </c>
    </row>
    <row r="1056" s="1" customFormat="1" ht="22.5" customHeight="1" spans="1:6">
      <c r="A1056" s="5">
        <f>34972</f>
        <v>34972</v>
      </c>
      <c r="B1056" s="5" t="s">
        <v>6</v>
      </c>
      <c r="C1056" s="5" t="s">
        <v>26</v>
      </c>
      <c r="D1056" s="5" t="s">
        <v>445</v>
      </c>
      <c r="E1056" s="5" t="s">
        <v>16</v>
      </c>
      <c r="F1056" s="5">
        <v>456</v>
      </c>
    </row>
    <row r="1057" s="1" customFormat="1" ht="22.5" customHeight="1" spans="1:6">
      <c r="A1057" s="5">
        <f>35006</f>
        <v>35006</v>
      </c>
      <c r="B1057" s="5" t="s">
        <v>6</v>
      </c>
      <c r="C1057" s="5" t="s">
        <v>19</v>
      </c>
      <c r="D1057" s="5" t="s">
        <v>838</v>
      </c>
      <c r="E1057" s="5" t="s">
        <v>9</v>
      </c>
      <c r="F1057" s="5">
        <v>501</v>
      </c>
    </row>
    <row r="1058" s="1" customFormat="1" ht="22.5" customHeight="1" spans="1:6">
      <c r="A1058" s="5">
        <f>35041</f>
        <v>35041</v>
      </c>
      <c r="B1058" s="5" t="s">
        <v>6</v>
      </c>
      <c r="C1058" s="5" t="s">
        <v>7</v>
      </c>
      <c r="D1058" s="5" t="s">
        <v>839</v>
      </c>
      <c r="E1058" s="5" t="s">
        <v>9</v>
      </c>
      <c r="F1058" s="5">
        <v>449</v>
      </c>
    </row>
    <row r="1059" s="1" customFormat="1" ht="22.5" customHeight="1" spans="1:6">
      <c r="A1059" s="5">
        <f>35084</f>
        <v>35084</v>
      </c>
      <c r="B1059" s="5" t="s">
        <v>6</v>
      </c>
      <c r="C1059" s="5" t="s">
        <v>19</v>
      </c>
      <c r="D1059" s="5" t="s">
        <v>840</v>
      </c>
      <c r="E1059" s="5" t="s">
        <v>16</v>
      </c>
      <c r="F1059" s="5">
        <v>456</v>
      </c>
    </row>
    <row r="1060" s="1" customFormat="1" ht="22.5" customHeight="1" spans="1:6">
      <c r="A1060" s="5">
        <f>35113</f>
        <v>35113</v>
      </c>
      <c r="B1060" s="5" t="s">
        <v>6</v>
      </c>
      <c r="C1060" s="5" t="s">
        <v>10</v>
      </c>
      <c r="D1060" s="5" t="s">
        <v>841</v>
      </c>
      <c r="E1060" s="5" t="s">
        <v>9</v>
      </c>
      <c r="F1060" s="5">
        <v>980</v>
      </c>
    </row>
    <row r="1061" s="1" customFormat="1" ht="22.5" customHeight="1" spans="1:6">
      <c r="A1061" s="5">
        <f>35133</f>
        <v>35133</v>
      </c>
      <c r="B1061" s="5" t="s">
        <v>6</v>
      </c>
      <c r="C1061" s="5" t="s">
        <v>13</v>
      </c>
      <c r="D1061" s="5" t="s">
        <v>842</v>
      </c>
      <c r="E1061" s="5" t="s">
        <v>9</v>
      </c>
      <c r="F1061" s="5">
        <v>523</v>
      </c>
    </row>
    <row r="1062" s="1" customFormat="1" ht="22.5" customHeight="1" spans="1:6">
      <c r="A1062" s="5">
        <f>35176</f>
        <v>35176</v>
      </c>
      <c r="B1062" s="5" t="s">
        <v>6</v>
      </c>
      <c r="C1062" s="5" t="s">
        <v>10</v>
      </c>
      <c r="D1062" s="5" t="s">
        <v>843</v>
      </c>
      <c r="E1062" s="5" t="s">
        <v>16</v>
      </c>
      <c r="F1062" s="5">
        <v>456</v>
      </c>
    </row>
    <row r="1063" s="1" customFormat="1" ht="22.5" customHeight="1" spans="1:6">
      <c r="A1063" s="5">
        <f>35190</f>
        <v>35190</v>
      </c>
      <c r="B1063" s="5" t="s">
        <v>6</v>
      </c>
      <c r="C1063" s="5" t="s">
        <v>10</v>
      </c>
      <c r="D1063" s="5" t="s">
        <v>540</v>
      </c>
      <c r="E1063" s="5" t="s">
        <v>16</v>
      </c>
      <c r="F1063" s="5">
        <v>912</v>
      </c>
    </row>
    <row r="1064" s="1" customFormat="1" ht="22.5" customHeight="1" spans="1:6">
      <c r="A1064" s="5">
        <f>35219</f>
        <v>35219</v>
      </c>
      <c r="B1064" s="5" t="s">
        <v>6</v>
      </c>
      <c r="C1064" s="5" t="s">
        <v>34</v>
      </c>
      <c r="D1064" s="5" t="s">
        <v>844</v>
      </c>
      <c r="E1064" s="5" t="s">
        <v>16</v>
      </c>
      <c r="F1064" s="5">
        <v>456</v>
      </c>
    </row>
    <row r="1065" s="1" customFormat="1" ht="22.5" customHeight="1" spans="1:6">
      <c r="A1065" s="5">
        <f>35257</f>
        <v>35257</v>
      </c>
      <c r="B1065" s="5" t="s">
        <v>6</v>
      </c>
      <c r="C1065" s="5" t="s">
        <v>10</v>
      </c>
      <c r="D1065" s="5" t="s">
        <v>693</v>
      </c>
      <c r="E1065" s="5" t="s">
        <v>9</v>
      </c>
      <c r="F1065" s="5">
        <v>980</v>
      </c>
    </row>
    <row r="1066" s="1" customFormat="1" ht="22.5" customHeight="1" spans="1:6">
      <c r="A1066" s="5">
        <f>35289</f>
        <v>35289</v>
      </c>
      <c r="B1066" s="5" t="s">
        <v>6</v>
      </c>
      <c r="C1066" s="5" t="s">
        <v>19</v>
      </c>
      <c r="D1066" s="5" t="s">
        <v>845</v>
      </c>
      <c r="E1066" s="5" t="s">
        <v>9</v>
      </c>
      <c r="F1066" s="5">
        <v>1384</v>
      </c>
    </row>
    <row r="1067" s="1" customFormat="1" ht="22.5" customHeight="1" spans="1:6">
      <c r="A1067" s="5">
        <f>35300</f>
        <v>35300</v>
      </c>
      <c r="B1067" s="5" t="s">
        <v>6</v>
      </c>
      <c r="C1067" s="5" t="s">
        <v>34</v>
      </c>
      <c r="D1067" s="5" t="s">
        <v>224</v>
      </c>
      <c r="E1067" s="5" t="s">
        <v>9</v>
      </c>
      <c r="F1067" s="5">
        <v>503</v>
      </c>
    </row>
    <row r="1068" s="1" customFormat="1" ht="22.5" customHeight="1" spans="1:6">
      <c r="A1068" s="5">
        <f>35341</f>
        <v>35341</v>
      </c>
      <c r="B1068" s="5" t="s">
        <v>6</v>
      </c>
      <c r="C1068" s="5" t="s">
        <v>17</v>
      </c>
      <c r="D1068" s="5" t="s">
        <v>846</v>
      </c>
      <c r="E1068" s="5" t="s">
        <v>9</v>
      </c>
      <c r="F1068" s="5">
        <v>975</v>
      </c>
    </row>
    <row r="1069" s="1" customFormat="1" ht="22.5" customHeight="1" spans="1:6">
      <c r="A1069" s="5">
        <f>35390</f>
        <v>35390</v>
      </c>
      <c r="B1069" s="5" t="s">
        <v>6</v>
      </c>
      <c r="C1069" s="5" t="s">
        <v>7</v>
      </c>
      <c r="D1069" s="5" t="s">
        <v>30</v>
      </c>
      <c r="E1069" s="5" t="s">
        <v>16</v>
      </c>
      <c r="F1069" s="5">
        <v>456</v>
      </c>
    </row>
    <row r="1070" s="1" customFormat="1" ht="22.5" customHeight="1" spans="1:6">
      <c r="A1070" s="5">
        <f>35411</f>
        <v>35411</v>
      </c>
      <c r="B1070" s="5" t="s">
        <v>6</v>
      </c>
      <c r="C1070" s="5" t="s">
        <v>10</v>
      </c>
      <c r="D1070" s="5" t="s">
        <v>847</v>
      </c>
      <c r="E1070" s="5" t="s">
        <v>9</v>
      </c>
      <c r="F1070" s="5">
        <v>980</v>
      </c>
    </row>
    <row r="1071" s="1" customFormat="1" ht="22.5" customHeight="1" spans="1:6">
      <c r="A1071" s="5">
        <f>35439</f>
        <v>35439</v>
      </c>
      <c r="B1071" s="5" t="s">
        <v>6</v>
      </c>
      <c r="C1071" s="5" t="s">
        <v>17</v>
      </c>
      <c r="D1071" s="5" t="s">
        <v>325</v>
      </c>
      <c r="E1071" s="5" t="s">
        <v>16</v>
      </c>
      <c r="F1071" s="5">
        <v>446</v>
      </c>
    </row>
    <row r="1072" s="1" customFormat="1" ht="22.5" customHeight="1" spans="1:6">
      <c r="A1072" s="5">
        <f>35506</f>
        <v>35506</v>
      </c>
      <c r="B1072" s="5" t="s">
        <v>6</v>
      </c>
      <c r="C1072" s="5" t="s">
        <v>17</v>
      </c>
      <c r="D1072" s="5" t="s">
        <v>848</v>
      </c>
      <c r="E1072" s="5" t="s">
        <v>16</v>
      </c>
      <c r="F1072" s="5">
        <v>456</v>
      </c>
    </row>
    <row r="1073" s="1" customFormat="1" ht="22.5" customHeight="1" spans="1:6">
      <c r="A1073" s="5">
        <f>35575</f>
        <v>35575</v>
      </c>
      <c r="B1073" s="5" t="s">
        <v>6</v>
      </c>
      <c r="C1073" s="5" t="s">
        <v>13</v>
      </c>
      <c r="D1073" s="5" t="s">
        <v>447</v>
      </c>
      <c r="E1073" s="5" t="s">
        <v>16</v>
      </c>
      <c r="F1073" s="5">
        <v>466</v>
      </c>
    </row>
    <row r="1074" s="1" customFormat="1" ht="22.5" customHeight="1" spans="1:6">
      <c r="A1074" s="5">
        <f>35589</f>
        <v>35589</v>
      </c>
      <c r="B1074" s="5" t="s">
        <v>6</v>
      </c>
      <c r="C1074" s="5" t="s">
        <v>7</v>
      </c>
      <c r="D1074" s="5" t="s">
        <v>189</v>
      </c>
      <c r="E1074" s="5" t="s">
        <v>16</v>
      </c>
      <c r="F1074" s="5">
        <v>456</v>
      </c>
    </row>
    <row r="1075" s="1" customFormat="1" ht="22.5" customHeight="1" spans="1:6">
      <c r="A1075" s="5">
        <f>35619</f>
        <v>35619</v>
      </c>
      <c r="B1075" s="5" t="s">
        <v>6</v>
      </c>
      <c r="C1075" s="5" t="s">
        <v>13</v>
      </c>
      <c r="D1075" s="5" t="s">
        <v>403</v>
      </c>
      <c r="E1075" s="5" t="s">
        <v>9</v>
      </c>
      <c r="F1075" s="5">
        <v>523</v>
      </c>
    </row>
    <row r="1076" s="1" customFormat="1" ht="22.5" customHeight="1" spans="1:6">
      <c r="A1076" s="5">
        <f>35688</f>
        <v>35688</v>
      </c>
      <c r="B1076" s="5" t="s">
        <v>6</v>
      </c>
      <c r="C1076" s="5" t="s">
        <v>10</v>
      </c>
      <c r="D1076" s="5" t="s">
        <v>849</v>
      </c>
      <c r="E1076" s="5" t="s">
        <v>16</v>
      </c>
      <c r="F1076" s="5">
        <v>912</v>
      </c>
    </row>
    <row r="1077" s="1" customFormat="1" ht="22.5" customHeight="1" spans="1:6">
      <c r="A1077" s="5">
        <f>35714</f>
        <v>35714</v>
      </c>
      <c r="B1077" s="5" t="s">
        <v>6</v>
      </c>
      <c r="C1077" s="5" t="s">
        <v>10</v>
      </c>
      <c r="D1077" s="5" t="s">
        <v>109</v>
      </c>
      <c r="E1077" s="5" t="s">
        <v>9</v>
      </c>
      <c r="F1077" s="5">
        <v>523</v>
      </c>
    </row>
    <row r="1078" s="1" customFormat="1" ht="22.5" customHeight="1" spans="1:6">
      <c r="A1078" s="5">
        <f>35782</f>
        <v>35782</v>
      </c>
      <c r="B1078" s="5" t="s">
        <v>6</v>
      </c>
      <c r="C1078" s="5" t="s">
        <v>17</v>
      </c>
      <c r="D1078" s="5" t="s">
        <v>716</v>
      </c>
      <c r="E1078" s="5" t="s">
        <v>9</v>
      </c>
      <c r="F1078" s="5">
        <v>980</v>
      </c>
    </row>
    <row r="1079" spans="4:4">
      <c r="D1079" s="2" t="s">
        <v>850</v>
      </c>
    </row>
  </sheetData>
  <pageMargins left="0.75" right="0.75" top="0.98" bottom="0.98" header="0.51" footer="0.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家庭档案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渡</cp:lastModifiedBy>
  <dcterms:created xsi:type="dcterms:W3CDTF">2024-12-16T01:47:00Z</dcterms:created>
  <dcterms:modified xsi:type="dcterms:W3CDTF">2025-08-19T01:27:54Z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F5E38109C5C844D3827CED5D6F787BB1_13</vt:lpwstr>
  </property>
  <property fmtid="{D5CDD505-2E9C-101B-9397-08002B2CF9AE}" pid="3" name="KSOProductBuildVer">
    <vt:lpwstr>2052-12.1.0.21915</vt:lpwstr>
  </property>
</Properties>
</file>